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/>
  <c r="X503"/>
  <c r="BO502"/>
  <c r="BM502"/>
  <c r="Y502"/>
  <c r="AB515" s="1"/>
  <c r="X499"/>
  <c r="X498"/>
  <c r="BO497"/>
  <c r="BM497"/>
  <c r="Y497"/>
  <c r="BP497" s="1"/>
  <c r="BO496"/>
  <c r="BM496"/>
  <c r="Y496"/>
  <c r="BP496" s="1"/>
  <c r="X494"/>
  <c r="X493"/>
  <c r="BO492"/>
  <c r="BM492"/>
  <c r="Y492"/>
  <c r="BN492" s="1"/>
  <c r="BO491"/>
  <c r="BM491"/>
  <c r="Y491"/>
  <c r="BP491" s="1"/>
  <c r="X489"/>
  <c r="X488"/>
  <c r="BO487"/>
  <c r="BM487"/>
  <c r="Y487"/>
  <c r="Z487" s="1"/>
  <c r="BO486"/>
  <c r="BM486"/>
  <c r="Y486"/>
  <c r="X484"/>
  <c r="X483"/>
  <c r="BO482"/>
  <c r="BM482"/>
  <c r="Y482"/>
  <c r="Z482" s="1"/>
  <c r="BO481"/>
  <c r="BM481"/>
  <c r="Y481"/>
  <c r="Z481" s="1"/>
  <c r="BO480"/>
  <c r="BM480"/>
  <c r="Y480"/>
  <c r="BO479"/>
  <c r="BM479"/>
  <c r="Y479"/>
  <c r="Z479" s="1"/>
  <c r="X477"/>
  <c r="X476"/>
  <c r="BO475"/>
  <c r="BM475"/>
  <c r="Y475"/>
  <c r="BP475" s="1"/>
  <c r="BP474"/>
  <c r="BO474"/>
  <c r="BN474"/>
  <c r="BM474"/>
  <c r="Z474"/>
  <c r="Y474"/>
  <c r="BO473"/>
  <c r="BM473"/>
  <c r="Y473"/>
  <c r="Z473" s="1"/>
  <c r="BO472"/>
  <c r="BM472"/>
  <c r="Y472"/>
  <c r="X468"/>
  <c r="X467"/>
  <c r="BO466"/>
  <c r="BM466"/>
  <c r="Y466"/>
  <c r="P466"/>
  <c r="BO465"/>
  <c r="BM465"/>
  <c r="Y465"/>
  <c r="BP465" s="1"/>
  <c r="P465"/>
  <c r="BO464"/>
  <c r="BM464"/>
  <c r="Y464"/>
  <c r="Z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BP458" s="1"/>
  <c r="P458"/>
  <c r="BP457"/>
  <c r="BO457"/>
  <c r="BN457"/>
  <c r="BM457"/>
  <c r="Z457"/>
  <c r="Y457"/>
  <c r="P457"/>
  <c r="BO456"/>
  <c r="BM456"/>
  <c r="Y456"/>
  <c r="P456"/>
  <c r="BO455"/>
  <c r="BM455"/>
  <c r="Y455"/>
  <c r="BP455" s="1"/>
  <c r="P455"/>
  <c r="BO454"/>
  <c r="BM454"/>
  <c r="Y454"/>
  <c r="Z454" s="1"/>
  <c r="P454"/>
  <c r="X452"/>
  <c r="X451"/>
  <c r="BO450"/>
  <c r="BM450"/>
  <c r="Y450"/>
  <c r="BP450" s="1"/>
  <c r="P450"/>
  <c r="BO449"/>
  <c r="BM449"/>
  <c r="Y449"/>
  <c r="Z449" s="1"/>
  <c r="P449"/>
  <c r="BO448"/>
  <c r="BM448"/>
  <c r="Y448"/>
  <c r="Y452" s="1"/>
  <c r="P448"/>
  <c r="X446"/>
  <c r="X445"/>
  <c r="BO444"/>
  <c r="BM444"/>
  <c r="Y444"/>
  <c r="BN444" s="1"/>
  <c r="P444"/>
  <c r="BO443"/>
  <c r="BM443"/>
  <c r="Z443"/>
  <c r="Y443"/>
  <c r="BP443" s="1"/>
  <c r="P443"/>
  <c r="BO442"/>
  <c r="BM442"/>
  <c r="Y442"/>
  <c r="BP442" s="1"/>
  <c r="P442"/>
  <c r="BO441"/>
  <c r="BM441"/>
  <c r="Y441"/>
  <c r="Z441" s="1"/>
  <c r="P441"/>
  <c r="BO440"/>
  <c r="BM440"/>
  <c r="Y440"/>
  <c r="BP440" s="1"/>
  <c r="BO439"/>
  <c r="BM439"/>
  <c r="Y439"/>
  <c r="Z439" s="1"/>
  <c r="P439"/>
  <c r="BP438"/>
  <c r="BO438"/>
  <c r="BM438"/>
  <c r="Y438"/>
  <c r="P438"/>
  <c r="BP437"/>
  <c r="BO437"/>
  <c r="BN437"/>
  <c r="BM437"/>
  <c r="Z437"/>
  <c r="Y437"/>
  <c r="P437"/>
  <c r="BO436"/>
  <c r="BM436"/>
  <c r="Y436"/>
  <c r="P436"/>
  <c r="BO435"/>
  <c r="BM435"/>
  <c r="Z435"/>
  <c r="Y435"/>
  <c r="BP435" s="1"/>
  <c r="P435"/>
  <c r="BO434"/>
  <c r="BM434"/>
  <c r="Z434"/>
  <c r="Y434"/>
  <c r="BN434" s="1"/>
  <c r="P434"/>
  <c r="BO433"/>
  <c r="BM433"/>
  <c r="Y433"/>
  <c r="Z433" s="1"/>
  <c r="BO432"/>
  <c r="BM432"/>
  <c r="Y432"/>
  <c r="BP432" s="1"/>
  <c r="P432"/>
  <c r="BO431"/>
  <c r="BM431"/>
  <c r="Y431"/>
  <c r="Z431" s="1"/>
  <c r="P431"/>
  <c r="BO430"/>
  <c r="BM430"/>
  <c r="Y430"/>
  <c r="P430"/>
  <c r="X426"/>
  <c r="X425"/>
  <c r="BO424"/>
  <c r="BM424"/>
  <c r="Y424"/>
  <c r="BN424" s="1"/>
  <c r="P424"/>
  <c r="X421"/>
  <c r="X420"/>
  <c r="BO419"/>
  <c r="BM419"/>
  <c r="Y419"/>
  <c r="P419"/>
  <c r="X416"/>
  <c r="X415"/>
  <c r="BO414"/>
  <c r="BM414"/>
  <c r="Y414"/>
  <c r="P414"/>
  <c r="BP413"/>
  <c r="BO413"/>
  <c r="BN413"/>
  <c r="BM413"/>
  <c r="Z413"/>
  <c r="Y413"/>
  <c r="P413"/>
  <c r="BO412"/>
  <c r="BM412"/>
  <c r="Y412"/>
  <c r="P412"/>
  <c r="BO411"/>
  <c r="BM411"/>
  <c r="Y411"/>
  <c r="P411"/>
  <c r="X409"/>
  <c r="Y408"/>
  <c r="X408"/>
  <c r="BO407"/>
  <c r="BM407"/>
  <c r="Y407"/>
  <c r="BP407" s="1"/>
  <c r="P407"/>
  <c r="X404"/>
  <c r="X403"/>
  <c r="BO402"/>
  <c r="BM402"/>
  <c r="Z402"/>
  <c r="Y402"/>
  <c r="BN402" s="1"/>
  <c r="P402"/>
  <c r="BO401"/>
  <c r="BM401"/>
  <c r="Y401"/>
  <c r="BP401" s="1"/>
  <c r="P401"/>
  <c r="X399"/>
  <c r="X398"/>
  <c r="BO397"/>
  <c r="BM397"/>
  <c r="Y397"/>
  <c r="Z397" s="1"/>
  <c r="P397"/>
  <c r="BP396"/>
  <c r="BO396"/>
  <c r="BN396"/>
  <c r="BM396"/>
  <c r="Z396"/>
  <c r="Y396"/>
  <c r="P396"/>
  <c r="BO395"/>
  <c r="BM395"/>
  <c r="Y395"/>
  <c r="P395"/>
  <c r="BP394"/>
  <c r="BO394"/>
  <c r="BM394"/>
  <c r="Y394"/>
  <c r="BN394" s="1"/>
  <c r="P394"/>
  <c r="BO393"/>
  <c r="BM393"/>
  <c r="Z393"/>
  <c r="Y393"/>
  <c r="BN393" s="1"/>
  <c r="P393"/>
  <c r="BO392"/>
  <c r="BM392"/>
  <c r="Z392"/>
  <c r="Y392"/>
  <c r="BN392" s="1"/>
  <c r="P392"/>
  <c r="BO391"/>
  <c r="BM391"/>
  <c r="Y391"/>
  <c r="BP391" s="1"/>
  <c r="P391"/>
  <c r="BP390"/>
  <c r="BO390"/>
  <c r="BM390"/>
  <c r="Y390"/>
  <c r="P390"/>
  <c r="BO389"/>
  <c r="BM389"/>
  <c r="Y389"/>
  <c r="BN389" s="1"/>
  <c r="P389"/>
  <c r="BO388"/>
  <c r="BM388"/>
  <c r="Y388"/>
  <c r="P388"/>
  <c r="X384"/>
  <c r="X383"/>
  <c r="BP382"/>
  <c r="BO382"/>
  <c r="BM382"/>
  <c r="Y382"/>
  <c r="BN382" s="1"/>
  <c r="P382"/>
  <c r="X380"/>
  <c r="X379"/>
  <c r="BO378"/>
  <c r="BM378"/>
  <c r="Y378"/>
  <c r="P378"/>
  <c r="BO377"/>
  <c r="BM377"/>
  <c r="Y377"/>
  <c r="P377"/>
  <c r="X375"/>
  <c r="X374"/>
  <c r="BO373"/>
  <c r="BM373"/>
  <c r="Y373"/>
  <c r="Y375" s="1"/>
  <c r="P373"/>
  <c r="X371"/>
  <c r="X370"/>
  <c r="BO369"/>
  <c r="BM369"/>
  <c r="Z369"/>
  <c r="Y369"/>
  <c r="BN369" s="1"/>
  <c r="P369"/>
  <c r="BO368"/>
  <c r="BM368"/>
  <c r="Z368"/>
  <c r="Y368"/>
  <c r="BN368" s="1"/>
  <c r="P368"/>
  <c r="BO367"/>
  <c r="BM367"/>
  <c r="Y367"/>
  <c r="BP367" s="1"/>
  <c r="P367"/>
  <c r="BO366"/>
  <c r="BM366"/>
  <c r="Y366"/>
  <c r="P366"/>
  <c r="X363"/>
  <c r="X362"/>
  <c r="BO361"/>
  <c r="BM361"/>
  <c r="Y361"/>
  <c r="P361"/>
  <c r="X359"/>
  <c r="X358"/>
  <c r="BO357"/>
  <c r="BM357"/>
  <c r="Y357"/>
  <c r="P357"/>
  <c r="BO356"/>
  <c r="BM356"/>
  <c r="Y356"/>
  <c r="BP356" s="1"/>
  <c r="P356"/>
  <c r="X354"/>
  <c r="X353"/>
  <c r="BO352"/>
  <c r="BM352"/>
  <c r="Y352"/>
  <c r="BN352" s="1"/>
  <c r="P352"/>
  <c r="BO351"/>
  <c r="BM351"/>
  <c r="Y351"/>
  <c r="P351"/>
  <c r="X349"/>
  <c r="X348"/>
  <c r="BP347"/>
  <c r="BO347"/>
  <c r="BM347"/>
  <c r="Y347"/>
  <c r="BN347" s="1"/>
  <c r="P347"/>
  <c r="BO346"/>
  <c r="BM346"/>
  <c r="Z346"/>
  <c r="Y346"/>
  <c r="BN346" s="1"/>
  <c r="P346"/>
  <c r="BO345"/>
  <c r="BM345"/>
  <c r="Z345"/>
  <c r="Y345"/>
  <c r="BN345" s="1"/>
  <c r="P345"/>
  <c r="BO344"/>
  <c r="BM344"/>
  <c r="Y344"/>
  <c r="BP344" s="1"/>
  <c r="P344"/>
  <c r="BO343"/>
  <c r="BM343"/>
  <c r="Y343"/>
  <c r="BP343" s="1"/>
  <c r="P343"/>
  <c r="BO342"/>
  <c r="BM342"/>
  <c r="Y342"/>
  <c r="BN342" s="1"/>
  <c r="P342"/>
  <c r="BO341"/>
  <c r="BM341"/>
  <c r="Y341"/>
  <c r="P341"/>
  <c r="X337"/>
  <c r="X336"/>
  <c r="BP335"/>
  <c r="BO335"/>
  <c r="BM335"/>
  <c r="Y335"/>
  <c r="BN335" s="1"/>
  <c r="P335"/>
  <c r="BO334"/>
  <c r="BM334"/>
  <c r="Z334"/>
  <c r="Y334"/>
  <c r="BN334" s="1"/>
  <c r="P334"/>
  <c r="BO333"/>
  <c r="BM333"/>
  <c r="Z333"/>
  <c r="Y333"/>
  <c r="S515" s="1"/>
  <c r="P333"/>
  <c r="X330"/>
  <c r="X329"/>
  <c r="BO328"/>
  <c r="BM328"/>
  <c r="Y328"/>
  <c r="Z328" s="1"/>
  <c r="P328"/>
  <c r="BO327"/>
  <c r="BM327"/>
  <c r="Y327"/>
  <c r="Z327" s="1"/>
  <c r="P327"/>
  <c r="BO326"/>
  <c r="BM326"/>
  <c r="Y326"/>
  <c r="P326"/>
  <c r="X324"/>
  <c r="X323"/>
  <c r="BO322"/>
  <c r="BM322"/>
  <c r="Y322"/>
  <c r="P322"/>
  <c r="BO321"/>
  <c r="BM321"/>
  <c r="Y321"/>
  <c r="BP321" s="1"/>
  <c r="P321"/>
  <c r="BO320"/>
  <c r="BM320"/>
  <c r="Y320"/>
  <c r="Z320" s="1"/>
  <c r="BO319"/>
  <c r="BM319"/>
  <c r="Y319"/>
  <c r="X317"/>
  <c r="X316"/>
  <c r="BO315"/>
  <c r="BM315"/>
  <c r="Y315"/>
  <c r="P315"/>
  <c r="BP314"/>
  <c r="BO314"/>
  <c r="BM314"/>
  <c r="Y314"/>
  <c r="BN314" s="1"/>
  <c r="P314"/>
  <c r="BO313"/>
  <c r="BM313"/>
  <c r="Z313"/>
  <c r="Y313"/>
  <c r="P313"/>
  <c r="X311"/>
  <c r="X310"/>
  <c r="BO309"/>
  <c r="BN309"/>
  <c r="BM309"/>
  <c r="Z309"/>
  <c r="Y309"/>
  <c r="BP309" s="1"/>
  <c r="P309"/>
  <c r="BO308"/>
  <c r="BM308"/>
  <c r="Y308"/>
  <c r="Z308" s="1"/>
  <c r="P308"/>
  <c r="BO307"/>
  <c r="BM307"/>
  <c r="Y307"/>
  <c r="Z307" s="1"/>
  <c r="P307"/>
  <c r="BO306"/>
  <c r="BM306"/>
  <c r="Y306"/>
  <c r="BP306" s="1"/>
  <c r="P306"/>
  <c r="BO305"/>
  <c r="BM305"/>
  <c r="Y305"/>
  <c r="Y311" s="1"/>
  <c r="P305"/>
  <c r="X303"/>
  <c r="X302"/>
  <c r="BO301"/>
  <c r="BM301"/>
  <c r="Y301"/>
  <c r="BP301" s="1"/>
  <c r="P301"/>
  <c r="BO300"/>
  <c r="BM300"/>
  <c r="Y300"/>
  <c r="Z300" s="1"/>
  <c r="P300"/>
  <c r="BO299"/>
  <c r="BM299"/>
  <c r="Y299"/>
  <c r="BP299" s="1"/>
  <c r="P299"/>
  <c r="BO298"/>
  <c r="BM298"/>
  <c r="Y298"/>
  <c r="Z298" s="1"/>
  <c r="P298"/>
  <c r="BO297"/>
  <c r="BM297"/>
  <c r="Y297"/>
  <c r="Z297" s="1"/>
  <c r="P297"/>
  <c r="BO296"/>
  <c r="BM296"/>
  <c r="Y296"/>
  <c r="BP296" s="1"/>
  <c r="P296"/>
  <c r="BO295"/>
  <c r="BM295"/>
  <c r="Y295"/>
  <c r="P295"/>
  <c r="X293"/>
  <c r="X292"/>
  <c r="BO291"/>
  <c r="BM291"/>
  <c r="Y291"/>
  <c r="BP291" s="1"/>
  <c r="P291"/>
  <c r="BO290"/>
  <c r="BM290"/>
  <c r="Y290"/>
  <c r="Z290" s="1"/>
  <c r="P290"/>
  <c r="BO289"/>
  <c r="BN289"/>
  <c r="BM289"/>
  <c r="Z289"/>
  <c r="Y289"/>
  <c r="BP289" s="1"/>
  <c r="P289"/>
  <c r="BO288"/>
  <c r="BM288"/>
  <c r="Y288"/>
  <c r="Z288" s="1"/>
  <c r="P288"/>
  <c r="BO287"/>
  <c r="BM287"/>
  <c r="Y287"/>
  <c r="Z287" s="1"/>
  <c r="P287"/>
  <c r="BO286"/>
  <c r="BM286"/>
  <c r="Y286"/>
  <c r="P286"/>
  <c r="X283"/>
  <c r="X282"/>
  <c r="BO281"/>
  <c r="BM281"/>
  <c r="Y281"/>
  <c r="Q515" s="1"/>
  <c r="P281"/>
  <c r="Y278"/>
  <c r="X278"/>
  <c r="Y277"/>
  <c r="X277"/>
  <c r="BP276"/>
  <c r="BO276"/>
  <c r="BN276"/>
  <c r="BM276"/>
  <c r="Z276"/>
  <c r="Z277" s="1"/>
  <c r="Y276"/>
  <c r="P276"/>
  <c r="X274"/>
  <c r="Y273"/>
  <c r="X273"/>
  <c r="BP272"/>
  <c r="BO272"/>
  <c r="BN272"/>
  <c r="BM272"/>
  <c r="Z272"/>
  <c r="Z273" s="1"/>
  <c r="Y272"/>
  <c r="P515" s="1"/>
  <c r="P272"/>
  <c r="X269"/>
  <c r="X268"/>
  <c r="BO267"/>
  <c r="BN267"/>
  <c r="BM267"/>
  <c r="Z267"/>
  <c r="Y267"/>
  <c r="BP267" s="1"/>
  <c r="P267"/>
  <c r="BO266"/>
  <c r="BM266"/>
  <c r="Y266"/>
  <c r="BP266" s="1"/>
  <c r="P266"/>
  <c r="BO265"/>
  <c r="BM265"/>
  <c r="Y265"/>
  <c r="O515" s="1"/>
  <c r="P265"/>
  <c r="X262"/>
  <c r="X261"/>
  <c r="BO260"/>
  <c r="BM260"/>
  <c r="Y260"/>
  <c r="BP260" s="1"/>
  <c r="BO259"/>
  <c r="BM259"/>
  <c r="Y259"/>
  <c r="Z259" s="1"/>
  <c r="P259"/>
  <c r="BO258"/>
  <c r="BN258"/>
  <c r="BM258"/>
  <c r="Z258"/>
  <c r="Y258"/>
  <c r="BP258" s="1"/>
  <c r="P258"/>
  <c r="BO257"/>
  <c r="BM257"/>
  <c r="Y257"/>
  <c r="P257"/>
  <c r="X254"/>
  <c r="X253"/>
  <c r="BO252"/>
  <c r="BM252"/>
  <c r="Y252"/>
  <c r="Z252" s="1"/>
  <c r="P252"/>
  <c r="BO251"/>
  <c r="BM251"/>
  <c r="Y251"/>
  <c r="BP251" s="1"/>
  <c r="P251"/>
  <c r="BO250"/>
  <c r="BM250"/>
  <c r="Y250"/>
  <c r="BP250" s="1"/>
  <c r="P250"/>
  <c r="BO249"/>
  <c r="BM249"/>
  <c r="Y249"/>
  <c r="BP249" s="1"/>
  <c r="P249"/>
  <c r="BO248"/>
  <c r="BM248"/>
  <c r="Y248"/>
  <c r="L515" s="1"/>
  <c r="P248"/>
  <c r="X245"/>
  <c r="X244"/>
  <c r="BO243"/>
  <c r="BM243"/>
  <c r="Y243"/>
  <c r="BP243" s="1"/>
  <c r="P243"/>
  <c r="BO242"/>
  <c r="BM242"/>
  <c r="Y242"/>
  <c r="BP242" s="1"/>
  <c r="P242"/>
  <c r="BO241"/>
  <c r="BM241"/>
  <c r="Y241"/>
  <c r="Z241" s="1"/>
  <c r="P241"/>
  <c r="BO240"/>
  <c r="BM240"/>
  <c r="Y240"/>
  <c r="BP240" s="1"/>
  <c r="BO239"/>
  <c r="BM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Y226"/>
  <c r="BP226" s="1"/>
  <c r="P226"/>
  <c r="BO225"/>
  <c r="BM225"/>
  <c r="Y225"/>
  <c r="BP225" s="1"/>
  <c r="P225"/>
  <c r="BO224"/>
  <c r="BM224"/>
  <c r="Y224"/>
  <c r="BN224" s="1"/>
  <c r="P224"/>
  <c r="BO223"/>
  <c r="BM223"/>
  <c r="Y223"/>
  <c r="BP223" s="1"/>
  <c r="P223"/>
  <c r="BO222"/>
  <c r="BM222"/>
  <c r="Y222"/>
  <c r="BP222" s="1"/>
  <c r="P222"/>
  <c r="BO221"/>
  <c r="BM221"/>
  <c r="Y221"/>
  <c r="Z221" s="1"/>
  <c r="P221"/>
  <c r="BO220"/>
  <c r="BM220"/>
  <c r="Y220"/>
  <c r="Y227" s="1"/>
  <c r="P220"/>
  <c r="X217"/>
  <c r="X216"/>
  <c r="BO215"/>
  <c r="BM215"/>
  <c r="Y215"/>
  <c r="BP215" s="1"/>
  <c r="P215"/>
  <c r="BP214"/>
  <c r="BO214"/>
  <c r="BN214"/>
  <c r="BM214"/>
  <c r="Z214"/>
  <c r="Y214"/>
  <c r="P214"/>
  <c r="X212"/>
  <c r="X211"/>
  <c r="BO210"/>
  <c r="BM210"/>
  <c r="Y210"/>
  <c r="BP210" s="1"/>
  <c r="P210"/>
  <c r="BP209"/>
  <c r="BO209"/>
  <c r="BN209"/>
  <c r="BM209"/>
  <c r="Z209"/>
  <c r="Y209"/>
  <c r="P209"/>
  <c r="BO208"/>
  <c r="BM208"/>
  <c r="Y208"/>
  <c r="BN208" s="1"/>
  <c r="P208"/>
  <c r="BO207"/>
  <c r="BM207"/>
  <c r="Y207"/>
  <c r="BP207" s="1"/>
  <c r="P207"/>
  <c r="BO206"/>
  <c r="BM206"/>
  <c r="Y206"/>
  <c r="BN206" s="1"/>
  <c r="P206"/>
  <c r="BO205"/>
  <c r="BM205"/>
  <c r="Y205"/>
  <c r="BP205" s="1"/>
  <c r="P205"/>
  <c r="BP204"/>
  <c r="BO204"/>
  <c r="BN204"/>
  <c r="BM204"/>
  <c r="Z204"/>
  <c r="Y204"/>
  <c r="P204"/>
  <c r="BO203"/>
  <c r="BM203"/>
  <c r="Y203"/>
  <c r="BN203" s="1"/>
  <c r="P203"/>
  <c r="BO202"/>
  <c r="BN202"/>
  <c r="BM202"/>
  <c r="Z202"/>
  <c r="Y202"/>
  <c r="BP202" s="1"/>
  <c r="P202"/>
  <c r="X200"/>
  <c r="X199"/>
  <c r="BO198"/>
  <c r="BM198"/>
  <c r="Y198"/>
  <c r="BN198" s="1"/>
  <c r="P198"/>
  <c r="BO197"/>
  <c r="BM197"/>
  <c r="Y197"/>
  <c r="BP197" s="1"/>
  <c r="P197"/>
  <c r="BO196"/>
  <c r="BM196"/>
  <c r="Y196"/>
  <c r="BN196" s="1"/>
  <c r="P196"/>
  <c r="BO195"/>
  <c r="BM195"/>
  <c r="Y195"/>
  <c r="BP195" s="1"/>
  <c r="P195"/>
  <c r="BP194"/>
  <c r="BO194"/>
  <c r="BN194"/>
  <c r="BM194"/>
  <c r="Z194"/>
  <c r="Y194"/>
  <c r="P194"/>
  <c r="BO193"/>
  <c r="BM193"/>
  <c r="Y193"/>
  <c r="BN193" s="1"/>
  <c r="P193"/>
  <c r="BO192"/>
  <c r="BN192"/>
  <c r="BM192"/>
  <c r="Z192"/>
  <c r="Y192"/>
  <c r="BP192" s="1"/>
  <c r="P192"/>
  <c r="BO191"/>
  <c r="BM191"/>
  <c r="Y191"/>
  <c r="Y200" s="1"/>
  <c r="P191"/>
  <c r="X189"/>
  <c r="X188"/>
  <c r="BO187"/>
  <c r="BM187"/>
  <c r="Y187"/>
  <c r="BP187" s="1"/>
  <c r="P187"/>
  <c r="BO186"/>
  <c r="BM186"/>
  <c r="Y186"/>
  <c r="BN186" s="1"/>
  <c r="P186"/>
  <c r="X184"/>
  <c r="X183"/>
  <c r="BO182"/>
  <c r="BM182"/>
  <c r="Y182"/>
  <c r="Z182" s="1"/>
  <c r="P182"/>
  <c r="BO181"/>
  <c r="BM181"/>
  <c r="Y181"/>
  <c r="Z181" s="1"/>
  <c r="Z183" s="1"/>
  <c r="P181"/>
  <c r="X178"/>
  <c r="X177"/>
  <c r="BO176"/>
  <c r="BM176"/>
  <c r="Y176"/>
  <c r="Y178" s="1"/>
  <c r="P176"/>
  <c r="X174"/>
  <c r="X173"/>
  <c r="BO172"/>
  <c r="BM172"/>
  <c r="Y172"/>
  <c r="BP172" s="1"/>
  <c r="P172"/>
  <c r="BO171"/>
  <c r="BM171"/>
  <c r="Y171"/>
  <c r="BP171" s="1"/>
  <c r="P171"/>
  <c r="BO170"/>
  <c r="BM170"/>
  <c r="Y170"/>
  <c r="Y173" s="1"/>
  <c r="P170"/>
  <c r="X168"/>
  <c r="X167"/>
  <c r="BP166"/>
  <c r="BO166"/>
  <c r="BN166"/>
  <c r="BM166"/>
  <c r="Z166"/>
  <c r="Y166"/>
  <c r="P166"/>
  <c r="BO165"/>
  <c r="BM165"/>
  <c r="Y165"/>
  <c r="Z165" s="1"/>
  <c r="P165"/>
  <c r="BO164"/>
  <c r="BM164"/>
  <c r="Z164"/>
  <c r="Y164"/>
  <c r="BP164" s="1"/>
  <c r="P164"/>
  <c r="BO163"/>
  <c r="BM163"/>
  <c r="Z163"/>
  <c r="Y163"/>
  <c r="BN163" s="1"/>
  <c r="P163"/>
  <c r="BO162"/>
  <c r="BM162"/>
  <c r="Y162"/>
  <c r="BP162" s="1"/>
  <c r="P162"/>
  <c r="BP161"/>
  <c r="BO161"/>
  <c r="BN161"/>
  <c r="BM161"/>
  <c r="Z161"/>
  <c r="Y161"/>
  <c r="P161"/>
  <c r="BO160"/>
  <c r="BM160"/>
  <c r="Y160"/>
  <c r="BN160" s="1"/>
  <c r="P160"/>
  <c r="BO159"/>
  <c r="BN159"/>
  <c r="BM159"/>
  <c r="Z159"/>
  <c r="Y159"/>
  <c r="BP159" s="1"/>
  <c r="P159"/>
  <c r="BO158"/>
  <c r="BM158"/>
  <c r="Y158"/>
  <c r="Y168" s="1"/>
  <c r="P158"/>
  <c r="X156"/>
  <c r="Y155"/>
  <c r="X155"/>
  <c r="BO154"/>
  <c r="BM154"/>
  <c r="Z154"/>
  <c r="Z155" s="1"/>
  <c r="Y154"/>
  <c r="I515" s="1"/>
  <c r="P154"/>
  <c r="X150"/>
  <c r="X149"/>
  <c r="BO148"/>
  <c r="BM148"/>
  <c r="Y148"/>
  <c r="BP148" s="1"/>
  <c r="P148"/>
  <c r="BO147"/>
  <c r="BM147"/>
  <c r="Y147"/>
  <c r="Z147" s="1"/>
  <c r="P147"/>
  <c r="BO146"/>
  <c r="BM146"/>
  <c r="Y146"/>
  <c r="Z146" s="1"/>
  <c r="P146"/>
  <c r="X144"/>
  <c r="X143"/>
  <c r="BO142"/>
  <c r="BM142"/>
  <c r="Y142"/>
  <c r="H515" s="1"/>
  <c r="P142"/>
  <c r="X139"/>
  <c r="X138"/>
  <c r="BO137"/>
  <c r="BM137"/>
  <c r="Y137"/>
  <c r="BP137" s="1"/>
  <c r="P137"/>
  <c r="BO136"/>
  <c r="BM136"/>
  <c r="Y136"/>
  <c r="Y138" s="1"/>
  <c r="P136"/>
  <c r="X134"/>
  <c r="X133"/>
  <c r="BO132"/>
  <c r="BM132"/>
  <c r="Y132"/>
  <c r="BP132" s="1"/>
  <c r="P132"/>
  <c r="BP131"/>
  <c r="BO131"/>
  <c r="BN131"/>
  <c r="BM131"/>
  <c r="Z131"/>
  <c r="Y131"/>
  <c r="P131"/>
  <c r="X128"/>
  <c r="X127"/>
  <c r="BO126"/>
  <c r="BM126"/>
  <c r="Y126"/>
  <c r="Y127" s="1"/>
  <c r="P126"/>
  <c r="BP125"/>
  <c r="BO125"/>
  <c r="BN125"/>
  <c r="BM125"/>
  <c r="Z125"/>
  <c r="Y125"/>
  <c r="P125"/>
  <c r="X123"/>
  <c r="X122"/>
  <c r="BO121"/>
  <c r="BN121"/>
  <c r="BM121"/>
  <c r="Z121"/>
  <c r="Y121"/>
  <c r="BP121" s="1"/>
  <c r="P121"/>
  <c r="BO120"/>
  <c r="BM120"/>
  <c r="Y120"/>
  <c r="BP120" s="1"/>
  <c r="P120"/>
  <c r="BO119"/>
  <c r="BM119"/>
  <c r="Y119"/>
  <c r="Z119" s="1"/>
  <c r="P119"/>
  <c r="BO118"/>
  <c r="BM118"/>
  <c r="Y118"/>
  <c r="Y123" s="1"/>
  <c r="P118"/>
  <c r="X116"/>
  <c r="X115"/>
  <c r="BO114"/>
  <c r="BM114"/>
  <c r="Y114"/>
  <c r="BP114" s="1"/>
  <c r="P114"/>
  <c r="BP113"/>
  <c r="BO113"/>
  <c r="BN113"/>
  <c r="BM113"/>
  <c r="Z113"/>
  <c r="Y113"/>
  <c r="P113"/>
  <c r="BO112"/>
  <c r="BM112"/>
  <c r="Y112"/>
  <c r="P112"/>
  <c r="X110"/>
  <c r="X109"/>
  <c r="BO108"/>
  <c r="BM108"/>
  <c r="Y108"/>
  <c r="BP108" s="1"/>
  <c r="P108"/>
  <c r="BO107"/>
  <c r="BM107"/>
  <c r="Y107"/>
  <c r="BN107" s="1"/>
  <c r="P107"/>
  <c r="BO106"/>
  <c r="BM106"/>
  <c r="Z106"/>
  <c r="Y106"/>
  <c r="P106"/>
  <c r="BO105"/>
  <c r="BM105"/>
  <c r="Z105"/>
  <c r="Y105"/>
  <c r="P105"/>
  <c r="X102"/>
  <c r="X101"/>
  <c r="BO100"/>
  <c r="BM100"/>
  <c r="Y100"/>
  <c r="Z100" s="1"/>
  <c r="P100"/>
  <c r="BO99"/>
  <c r="BM99"/>
  <c r="Y99"/>
  <c r="Z99" s="1"/>
  <c r="P99"/>
  <c r="BO98"/>
  <c r="BM98"/>
  <c r="Y98"/>
  <c r="BP98" s="1"/>
  <c r="P98"/>
  <c r="BP97"/>
  <c r="BO97"/>
  <c r="BN97"/>
  <c r="BM97"/>
  <c r="Z97"/>
  <c r="Y97"/>
  <c r="P97"/>
  <c r="BO96"/>
  <c r="BM96"/>
  <c r="Y96"/>
  <c r="BN96" s="1"/>
  <c r="P96"/>
  <c r="BO95"/>
  <c r="BM95"/>
  <c r="Y95"/>
  <c r="Y102" s="1"/>
  <c r="X93"/>
  <c r="X92"/>
  <c r="BO91"/>
  <c r="BM91"/>
  <c r="Y91"/>
  <c r="BN91" s="1"/>
  <c r="P91"/>
  <c r="BO90"/>
  <c r="BM90"/>
  <c r="Y90"/>
  <c r="BP90" s="1"/>
  <c r="P90"/>
  <c r="BO89"/>
  <c r="BM89"/>
  <c r="Y89"/>
  <c r="E515" s="1"/>
  <c r="P89"/>
  <c r="X86"/>
  <c r="X85"/>
  <c r="BO84"/>
  <c r="BM84"/>
  <c r="Y84"/>
  <c r="Z84" s="1"/>
  <c r="P84"/>
  <c r="BO83"/>
  <c r="BM83"/>
  <c r="Y83"/>
  <c r="Z83" s="1"/>
  <c r="P83"/>
  <c r="X81"/>
  <c r="X80"/>
  <c r="BO79"/>
  <c r="BM79"/>
  <c r="Y79"/>
  <c r="BP79" s="1"/>
  <c r="P79"/>
  <c r="BO78"/>
  <c r="BM78"/>
  <c r="Y78"/>
  <c r="BP78" s="1"/>
  <c r="P78"/>
  <c r="BP77"/>
  <c r="BO77"/>
  <c r="BM77"/>
  <c r="Y77"/>
  <c r="P77"/>
  <c r="BO76"/>
  <c r="BM76"/>
  <c r="Y76"/>
  <c r="BP76" s="1"/>
  <c r="P76"/>
  <c r="BO75"/>
  <c r="BM75"/>
  <c r="Y75"/>
  <c r="BP75" s="1"/>
  <c r="P75"/>
  <c r="BO74"/>
  <c r="BM74"/>
  <c r="Y74"/>
  <c r="Y80" s="1"/>
  <c r="P74"/>
  <c r="X72"/>
  <c r="X71"/>
  <c r="BO70"/>
  <c r="BM70"/>
  <c r="Y70"/>
  <c r="Z70" s="1"/>
  <c r="P70"/>
  <c r="BO69"/>
  <c r="BM69"/>
  <c r="Y69"/>
  <c r="BP69" s="1"/>
  <c r="P69"/>
  <c r="BO68"/>
  <c r="BM68"/>
  <c r="Y68"/>
  <c r="Y72" s="1"/>
  <c r="P68"/>
  <c r="X66"/>
  <c r="X65"/>
  <c r="BO64"/>
  <c r="BM64"/>
  <c r="Y64"/>
  <c r="BP64" s="1"/>
  <c r="P64"/>
  <c r="BO63"/>
  <c r="BM63"/>
  <c r="Y63"/>
  <c r="BN63" s="1"/>
  <c r="P63"/>
  <c r="BO62"/>
  <c r="BM62"/>
  <c r="Y62"/>
  <c r="BP62" s="1"/>
  <c r="P62"/>
  <c r="BO61"/>
  <c r="BM61"/>
  <c r="Y61"/>
  <c r="BP61" s="1"/>
  <c r="P61"/>
  <c r="X59"/>
  <c r="X58"/>
  <c r="BO57"/>
  <c r="BM57"/>
  <c r="Y57"/>
  <c r="BP57" s="1"/>
  <c r="P57"/>
  <c r="BO56"/>
  <c r="BM56"/>
  <c r="Y56"/>
  <c r="BN56" s="1"/>
  <c r="P56"/>
  <c r="BO55"/>
  <c r="BM55"/>
  <c r="Y55"/>
  <c r="BP55" s="1"/>
  <c r="P55"/>
  <c r="BO54"/>
  <c r="BM54"/>
  <c r="Y54"/>
  <c r="BP54" s="1"/>
  <c r="P54"/>
  <c r="BO53"/>
  <c r="BM53"/>
  <c r="Y53"/>
  <c r="BN53" s="1"/>
  <c r="P53"/>
  <c r="BO52"/>
  <c r="BM52"/>
  <c r="Y52"/>
  <c r="P52"/>
  <c r="X49"/>
  <c r="X48"/>
  <c r="BO47"/>
  <c r="BM47"/>
  <c r="Y47"/>
  <c r="BN47" s="1"/>
  <c r="P47"/>
  <c r="X45"/>
  <c r="X44"/>
  <c r="BO43"/>
  <c r="BM43"/>
  <c r="Y43"/>
  <c r="Z43" s="1"/>
  <c r="P43"/>
  <c r="BO42"/>
  <c r="BN42"/>
  <c r="BM42"/>
  <c r="Z42"/>
  <c r="Y42"/>
  <c r="BP42" s="1"/>
  <c r="P42"/>
  <c r="BO41"/>
  <c r="BM41"/>
  <c r="Y41"/>
  <c r="C515" s="1"/>
  <c r="P41"/>
  <c r="X37"/>
  <c r="X36"/>
  <c r="BO35"/>
  <c r="BM35"/>
  <c r="Y35"/>
  <c r="Z35" s="1"/>
  <c r="Z36" s="1"/>
  <c r="P35"/>
  <c r="X33"/>
  <c r="X32"/>
  <c r="BO31"/>
  <c r="BM31"/>
  <c r="Y31"/>
  <c r="BN31" s="1"/>
  <c r="P31"/>
  <c r="BO30"/>
  <c r="BM30"/>
  <c r="Y30"/>
  <c r="BP30" s="1"/>
  <c r="P30"/>
  <c r="BO29"/>
  <c r="BM29"/>
  <c r="Y29"/>
  <c r="BP29" s="1"/>
  <c r="P29"/>
  <c r="BO28"/>
  <c r="BM28"/>
  <c r="Y28"/>
  <c r="BN28" s="1"/>
  <c r="P28"/>
  <c r="BO27"/>
  <c r="BM27"/>
  <c r="Y27"/>
  <c r="BP27" s="1"/>
  <c r="P27"/>
  <c r="BO26"/>
  <c r="BM26"/>
  <c r="Y26"/>
  <c r="Y33" s="1"/>
  <c r="P26"/>
  <c r="X24"/>
  <c r="X23"/>
  <c r="BO22"/>
  <c r="BM22"/>
  <c r="Y22"/>
  <c r="BP22" s="1"/>
  <c r="H10"/>
  <c r="A9"/>
  <c r="A10" s="1"/>
  <c r="D7"/>
  <c r="Q6"/>
  <c r="P2"/>
  <c r="BN305" l="1"/>
  <c r="Z305"/>
  <c r="BP305"/>
  <c r="X507"/>
  <c r="BN296"/>
  <c r="Y303"/>
  <c r="Z296"/>
  <c r="R515"/>
  <c r="X505"/>
  <c r="D515"/>
  <c r="X509"/>
  <c r="X506"/>
  <c r="F9"/>
  <c r="Z22"/>
  <c r="Z23" s="1"/>
  <c r="Y23"/>
  <c r="Y24"/>
  <c r="BP31"/>
  <c r="BN35"/>
  <c r="BP35"/>
  <c r="Y36"/>
  <c r="BP56"/>
  <c r="Y66"/>
  <c r="BN70"/>
  <c r="BP70"/>
  <c r="BN74"/>
  <c r="BP74"/>
  <c r="BN84"/>
  <c r="BP84"/>
  <c r="BP89"/>
  <c r="BN114"/>
  <c r="BN147"/>
  <c r="BP147"/>
  <c r="BN162"/>
  <c r="BN165"/>
  <c r="BN182"/>
  <c r="BP182"/>
  <c r="BP186"/>
  <c r="BP196"/>
  <c r="BP206"/>
  <c r="BN221"/>
  <c r="BP221"/>
  <c r="BN241"/>
  <c r="BP241"/>
  <c r="BN248"/>
  <c r="BP248"/>
  <c r="BN252"/>
  <c r="BP252"/>
  <c r="Y253"/>
  <c r="Y261"/>
  <c r="Y282"/>
  <c r="Y283"/>
  <c r="Y293"/>
  <c r="BN298"/>
  <c r="BP298"/>
  <c r="BN300"/>
  <c r="BP300"/>
  <c r="BP315"/>
  <c r="BN315"/>
  <c r="Z315"/>
  <c r="BN320"/>
  <c r="BP320"/>
  <c r="BP322"/>
  <c r="BN322"/>
  <c r="Z322"/>
  <c r="BP326"/>
  <c r="BN326"/>
  <c r="Z326"/>
  <c r="BN344"/>
  <c r="BP351"/>
  <c r="BN351"/>
  <c r="Z351"/>
  <c r="BP357"/>
  <c r="BN357"/>
  <c r="Z357"/>
  <c r="Y363"/>
  <c r="Y362"/>
  <c r="BP361"/>
  <c r="BN361"/>
  <c r="Z361"/>
  <c r="Z362" s="1"/>
  <c r="Y371"/>
  <c r="Y370"/>
  <c r="Z366"/>
  <c r="BP377"/>
  <c r="Y380"/>
  <c r="Y379"/>
  <c r="BN377"/>
  <c r="Z377"/>
  <c r="Z379" s="1"/>
  <c r="BP378"/>
  <c r="BN378"/>
  <c r="Z378"/>
  <c r="BN391"/>
  <c r="BP395"/>
  <c r="BN395"/>
  <c r="Z395"/>
  <c r="BP412"/>
  <c r="BN412"/>
  <c r="Z412"/>
  <c r="Y416"/>
  <c r="X515"/>
  <c r="BP419"/>
  <c r="BN419"/>
  <c r="Z419"/>
  <c r="Z420" s="1"/>
  <c r="BN436"/>
  <c r="BP436"/>
  <c r="BN449"/>
  <c r="BN459"/>
  <c r="AA515"/>
  <c r="BN472"/>
  <c r="BN473"/>
  <c r="BP473"/>
  <c r="BN486"/>
  <c r="BP486"/>
  <c r="F10"/>
  <c r="Z29"/>
  <c r="BN29"/>
  <c r="BN30"/>
  <c r="Z31"/>
  <c r="BN41"/>
  <c r="BP41"/>
  <c r="BN43"/>
  <c r="BP43"/>
  <c r="Y44"/>
  <c r="Z54"/>
  <c r="BN54"/>
  <c r="BN55"/>
  <c r="Z56"/>
  <c r="Z57"/>
  <c r="Y58"/>
  <c r="Z64"/>
  <c r="BN64"/>
  <c r="Z68"/>
  <c r="BN68"/>
  <c r="Z75"/>
  <c r="BN75"/>
  <c r="Z76"/>
  <c r="BN76"/>
  <c r="Y81"/>
  <c r="Z78"/>
  <c r="BN78"/>
  <c r="Z89"/>
  <c r="Z90"/>
  <c r="Z95"/>
  <c r="Z98"/>
  <c r="BN98"/>
  <c r="BN100"/>
  <c r="BP100"/>
  <c r="F515"/>
  <c r="BP105"/>
  <c r="Y110"/>
  <c r="Z108"/>
  <c r="BN108"/>
  <c r="Y115"/>
  <c r="BN119"/>
  <c r="BP119"/>
  <c r="BP126"/>
  <c r="G515"/>
  <c r="Z132"/>
  <c r="Z133" s="1"/>
  <c r="BN132"/>
  <c r="Y133"/>
  <c r="Z136"/>
  <c r="BN136"/>
  <c r="BP136"/>
  <c r="BN137"/>
  <c r="Z148"/>
  <c r="Z149" s="1"/>
  <c r="BN148"/>
  <c r="Y150"/>
  <c r="Y156"/>
  <c r="BP163"/>
  <c r="Z171"/>
  <c r="BN171"/>
  <c r="BN172"/>
  <c r="Z186"/>
  <c r="Z187"/>
  <c r="Y188"/>
  <c r="Y189"/>
  <c r="Z196"/>
  <c r="Z197"/>
  <c r="Z206"/>
  <c r="Z207"/>
  <c r="Z210"/>
  <c r="BN210"/>
  <c r="Y216"/>
  <c r="Z223"/>
  <c r="BN223"/>
  <c r="Z225"/>
  <c r="BN225"/>
  <c r="BN231"/>
  <c r="BP231"/>
  <c r="Y232"/>
  <c r="Y245"/>
  <c r="Z243"/>
  <c r="BN243"/>
  <c r="Z250"/>
  <c r="BN250"/>
  <c r="Y262"/>
  <c r="BN257"/>
  <c r="BP257"/>
  <c r="BN259"/>
  <c r="BP259"/>
  <c r="Z260"/>
  <c r="BN260"/>
  <c r="BN265"/>
  <c r="BP265"/>
  <c r="Z281"/>
  <c r="Z282" s="1"/>
  <c r="BN281"/>
  <c r="Z286"/>
  <c r="BN286"/>
  <c r="BP286"/>
  <c r="BN288"/>
  <c r="BP288"/>
  <c r="BN290"/>
  <c r="BP290"/>
  <c r="Z295"/>
  <c r="BN295"/>
  <c r="BP295"/>
  <c r="Z299"/>
  <c r="BN299"/>
  <c r="Y310"/>
  <c r="Z306"/>
  <c r="BN306"/>
  <c r="BN308"/>
  <c r="BP308"/>
  <c r="BN319"/>
  <c r="BP319"/>
  <c r="BP341"/>
  <c r="BN341"/>
  <c r="Z341"/>
  <c r="BN343"/>
  <c r="Z343"/>
  <c r="BP366"/>
  <c r="BN367"/>
  <c r="BP388"/>
  <c r="BN388"/>
  <c r="Z388"/>
  <c r="BN390"/>
  <c r="Z390"/>
  <c r="BN401"/>
  <c r="BN414"/>
  <c r="BP414"/>
  <c r="Y421"/>
  <c r="Z515"/>
  <c r="BP430"/>
  <c r="BN438"/>
  <c r="Z438"/>
  <c r="BP456"/>
  <c r="BN456"/>
  <c r="Z456"/>
  <c r="BP466"/>
  <c r="BN466"/>
  <c r="Z466"/>
  <c r="BP480"/>
  <c r="BN480"/>
  <c r="Z480"/>
  <c r="Z483" s="1"/>
  <c r="BN487"/>
  <c r="Y489"/>
  <c r="BN497"/>
  <c r="Z497"/>
  <c r="Y317"/>
  <c r="BP313"/>
  <c r="Z329"/>
  <c r="BN328"/>
  <c r="BP328"/>
  <c r="BP333"/>
  <c r="BP334"/>
  <c r="BP345"/>
  <c r="BP346"/>
  <c r="BP368"/>
  <c r="BP369"/>
  <c r="BP392"/>
  <c r="BP393"/>
  <c r="BP402"/>
  <c r="BN407"/>
  <c r="Y415"/>
  <c r="BN411"/>
  <c r="BN431"/>
  <c r="BN433"/>
  <c r="BP433"/>
  <c r="BP434"/>
  <c r="BN441"/>
  <c r="BP441"/>
  <c r="BN455"/>
  <c r="BN465"/>
  <c r="BN475"/>
  <c r="BN481"/>
  <c r="BP481"/>
  <c r="Y484"/>
  <c r="Z310"/>
  <c r="Z85"/>
  <c r="BP47"/>
  <c r="BP96"/>
  <c r="BP165"/>
  <c r="J515"/>
  <c r="H9"/>
  <c r="Z26"/>
  <c r="BP28"/>
  <c r="BP53"/>
  <c r="Z61"/>
  <c r="BP63"/>
  <c r="BN83"/>
  <c r="BN99"/>
  <c r="BP112"/>
  <c r="Z120"/>
  <c r="Y134"/>
  <c r="BN146"/>
  <c r="Y149"/>
  <c r="Z158"/>
  <c r="BP160"/>
  <c r="BP170"/>
  <c r="BN181"/>
  <c r="Z191"/>
  <c r="BP193"/>
  <c r="BP203"/>
  <c r="Y212"/>
  <c r="Z222"/>
  <c r="BP224"/>
  <c r="BN239"/>
  <c r="Z242"/>
  <c r="Y274"/>
  <c r="BN287"/>
  <c r="BN297"/>
  <c r="BN307"/>
  <c r="BN327"/>
  <c r="BP342"/>
  <c r="BP352"/>
  <c r="Z373"/>
  <c r="Z374" s="1"/>
  <c r="BP389"/>
  <c r="BN397"/>
  <c r="BP424"/>
  <c r="BN439"/>
  <c r="Z442"/>
  <c r="BP444"/>
  <c r="BN454"/>
  <c r="BN464"/>
  <c r="Y467"/>
  <c r="BN479"/>
  <c r="BN482"/>
  <c r="BP492"/>
  <c r="K515"/>
  <c r="Y59"/>
  <c r="BP208"/>
  <c r="J9"/>
  <c r="Y48"/>
  <c r="BP68"/>
  <c r="BN89"/>
  <c r="Y92"/>
  <c r="BN105"/>
  <c r="Y116"/>
  <c r="Y139"/>
  <c r="Y174"/>
  <c r="Y199"/>
  <c r="Y217"/>
  <c r="Y228"/>
  <c r="Z248"/>
  <c r="Z265"/>
  <c r="BP281"/>
  <c r="BN333"/>
  <c r="Y336"/>
  <c r="Y348"/>
  <c r="Y383"/>
  <c r="BP431"/>
  <c r="BP449"/>
  <c r="BP459"/>
  <c r="BP487"/>
  <c r="Y498"/>
  <c r="Y71"/>
  <c r="BP91"/>
  <c r="BP107"/>
  <c r="Y128"/>
  <c r="BP198"/>
  <c r="BN26"/>
  <c r="Y37"/>
  <c r="BN61"/>
  <c r="BP83"/>
  <c r="BP99"/>
  <c r="BN120"/>
  <c r="BP146"/>
  <c r="BN158"/>
  <c r="BP181"/>
  <c r="BN191"/>
  <c r="BN222"/>
  <c r="Y233"/>
  <c r="BP239"/>
  <c r="BN242"/>
  <c r="Y254"/>
  <c r="BP287"/>
  <c r="BP297"/>
  <c r="BP307"/>
  <c r="BP327"/>
  <c r="Y353"/>
  <c r="BN373"/>
  <c r="BP397"/>
  <c r="Y409"/>
  <c r="Y425"/>
  <c r="BP439"/>
  <c r="BN442"/>
  <c r="Y445"/>
  <c r="BP454"/>
  <c r="BP464"/>
  <c r="BP479"/>
  <c r="BP482"/>
  <c r="Y493"/>
  <c r="M515"/>
  <c r="Y268"/>
  <c r="Y323"/>
  <c r="Y358"/>
  <c r="Y468"/>
  <c r="Y488"/>
  <c r="Z69"/>
  <c r="Z71" s="1"/>
  <c r="Z79"/>
  <c r="Y93"/>
  <c r="Z118"/>
  <c r="Z122" s="1"/>
  <c r="Z142"/>
  <c r="Z143" s="1"/>
  <c r="BP158"/>
  <c r="Z176"/>
  <c r="Z177" s="1"/>
  <c r="BP191"/>
  <c r="Z220"/>
  <c r="Z230"/>
  <c r="Z232" s="1"/>
  <c r="Z235"/>
  <c r="Z236" s="1"/>
  <c r="Z240"/>
  <c r="Z251"/>
  <c r="Y337"/>
  <c r="Y349"/>
  <c r="BP373"/>
  <c r="Y384"/>
  <c r="Y398"/>
  <c r="Z432"/>
  <c r="Z440"/>
  <c r="Z450"/>
  <c r="Z460"/>
  <c r="Y483"/>
  <c r="Y499"/>
  <c r="BP26"/>
  <c r="Y49"/>
  <c r="Y32"/>
  <c r="Z41"/>
  <c r="Z44" s="1"/>
  <c r="Z74"/>
  <c r="Z257"/>
  <c r="Z261" s="1"/>
  <c r="Y354"/>
  <c r="BN366"/>
  <c r="Y403"/>
  <c r="Z411"/>
  <c r="Y426"/>
  <c r="Y446"/>
  <c r="Z455"/>
  <c r="Z461" s="1"/>
  <c r="Z465"/>
  <c r="Z467" s="1"/>
  <c r="Z472"/>
  <c r="Z476" s="1"/>
  <c r="Z475"/>
  <c r="Y494"/>
  <c r="BN69"/>
  <c r="BN79"/>
  <c r="BN118"/>
  <c r="BN142"/>
  <c r="BN176"/>
  <c r="BN220"/>
  <c r="BN230"/>
  <c r="BN235"/>
  <c r="BN240"/>
  <c r="BN251"/>
  <c r="Y269"/>
  <c r="Y324"/>
  <c r="Y359"/>
  <c r="Y374"/>
  <c r="BN432"/>
  <c r="BN440"/>
  <c r="BN450"/>
  <c r="BN460"/>
  <c r="Z502"/>
  <c r="Z503" s="1"/>
  <c r="Z52"/>
  <c r="Y399"/>
  <c r="Z496"/>
  <c r="Z498" s="1"/>
  <c r="Z62"/>
  <c r="BN22"/>
  <c r="BN57"/>
  <c r="Z77"/>
  <c r="BN90"/>
  <c r="BN95"/>
  <c r="BN106"/>
  <c r="Y109"/>
  <c r="BP118"/>
  <c r="Z126"/>
  <c r="Z127" s="1"/>
  <c r="BP142"/>
  <c r="BN154"/>
  <c r="BN164"/>
  <c r="Y167"/>
  <c r="BP176"/>
  <c r="BN187"/>
  <c r="BN197"/>
  <c r="BN207"/>
  <c r="BP220"/>
  <c r="BP235"/>
  <c r="Z249"/>
  <c r="Z266"/>
  <c r="Z291"/>
  <c r="Z292" s="1"/>
  <c r="Z301"/>
  <c r="Z302" s="1"/>
  <c r="BN313"/>
  <c r="Y316"/>
  <c r="Z321"/>
  <c r="Z356"/>
  <c r="Z358" s="1"/>
  <c r="Y404"/>
  <c r="Z414"/>
  <c r="Y420"/>
  <c r="Z430"/>
  <c r="BN435"/>
  <c r="Z448"/>
  <c r="Z458"/>
  <c r="Z491"/>
  <c r="BN502"/>
  <c r="T515"/>
  <c r="BN27"/>
  <c r="BN62"/>
  <c r="Y65"/>
  <c r="BP411"/>
  <c r="BN443"/>
  <c r="BP472"/>
  <c r="Z486"/>
  <c r="Z488" s="1"/>
  <c r="BN496"/>
  <c r="B515"/>
  <c r="U515"/>
  <c r="BN52"/>
  <c r="Z30"/>
  <c r="Y45"/>
  <c r="Z55"/>
  <c r="BN77"/>
  <c r="BP95"/>
  <c r="BP106"/>
  <c r="Z114"/>
  <c r="BN126"/>
  <c r="Z137"/>
  <c r="Z138" s="1"/>
  <c r="Y143"/>
  <c r="BP154"/>
  <c r="Z162"/>
  <c r="Z172"/>
  <c r="Y177"/>
  <c r="Z195"/>
  <c r="Z205"/>
  <c r="Z215"/>
  <c r="Z216" s="1"/>
  <c r="Z226"/>
  <c r="Y236"/>
  <c r="BN249"/>
  <c r="BN266"/>
  <c r="BN291"/>
  <c r="BN301"/>
  <c r="BN321"/>
  <c r="Z344"/>
  <c r="BN356"/>
  <c r="Z367"/>
  <c r="Z370" s="1"/>
  <c r="Z391"/>
  <c r="Z401"/>
  <c r="Z403" s="1"/>
  <c r="BN430"/>
  <c r="BN448"/>
  <c r="Y451"/>
  <c r="BN458"/>
  <c r="Y461"/>
  <c r="BN491"/>
  <c r="BP502"/>
  <c r="V515"/>
  <c r="Z27"/>
  <c r="BP52"/>
  <c r="Y85"/>
  <c r="Y101"/>
  <c r="Y183"/>
  <c r="Y329"/>
  <c r="Z407"/>
  <c r="Z408" s="1"/>
  <c r="Y476"/>
  <c r="W515"/>
  <c r="BN195"/>
  <c r="BN205"/>
  <c r="BN215"/>
  <c r="BN226"/>
  <c r="BP448"/>
  <c r="Y503"/>
  <c r="Z47"/>
  <c r="Z48" s="1"/>
  <c r="Y122"/>
  <c r="Y144"/>
  <c r="Z198"/>
  <c r="Z208"/>
  <c r="Y244"/>
  <c r="Z314"/>
  <c r="Z316" s="1"/>
  <c r="Z319"/>
  <c r="Z335"/>
  <c r="Z336" s="1"/>
  <c r="Z347"/>
  <c r="Z382"/>
  <c r="Z383" s="1"/>
  <c r="Z394"/>
  <c r="Z436"/>
  <c r="Y462"/>
  <c r="Y515"/>
  <c r="Z91"/>
  <c r="Z92" s="1"/>
  <c r="Z96"/>
  <c r="Z101" s="1"/>
  <c r="Z107"/>
  <c r="Z109" s="1"/>
  <c r="Z28"/>
  <c r="Z53"/>
  <c r="Z63"/>
  <c r="Y86"/>
  <c r="Z112"/>
  <c r="Z160"/>
  <c r="Z170"/>
  <c r="Y184"/>
  <c r="Z193"/>
  <c r="Z203"/>
  <c r="Z224"/>
  <c r="Y292"/>
  <c r="Y302"/>
  <c r="Y330"/>
  <c r="Z342"/>
  <c r="Z348" s="1"/>
  <c r="Z352"/>
  <c r="Z353" s="1"/>
  <c r="Z389"/>
  <c r="Z398" s="1"/>
  <c r="Z424"/>
  <c r="Z425" s="1"/>
  <c r="Z444"/>
  <c r="Y477"/>
  <c r="Z492"/>
  <c r="Y211"/>
  <c r="Y504"/>
  <c r="BN112"/>
  <c r="BN170"/>
  <c r="Z239"/>
  <c r="X508" l="1"/>
  <c r="Z211"/>
  <c r="Y505"/>
  <c r="Z253"/>
  <c r="Z188"/>
  <c r="Z445"/>
  <c r="Y509"/>
  <c r="Y507"/>
  <c r="Z268"/>
  <c r="Z65"/>
  <c r="Z32"/>
  <c r="Y506"/>
  <c r="Z80"/>
  <c r="Z199"/>
  <c r="Z415"/>
  <c r="Z493"/>
  <c r="Z227"/>
  <c r="Z244"/>
  <c r="Z323"/>
  <c r="Z173"/>
  <c r="Z451"/>
  <c r="Z58"/>
  <c r="Z167"/>
  <c r="Z115"/>
  <c r="Y508" l="1"/>
  <c r="Z510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<sst xmlns="http://schemas.openxmlformats.org/spreadsheetml/2006/main" count="3759" uniqueCount="812">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</sst>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5"/>
  <sheetViews>
    <sheetView showGridLines="0" tabSelected="1" topLeftCell="D459" zoomScaleNormal="100" zoomScaleSheetLayoutView="100" workbookViewId="0">
      <selection activeCell="X306" sqref="X306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91" t="s">
        <v>26</v>
      </c>
      <c r="E1" s="891"/>
      <c r="F1" s="891"/>
      <c r="G1" s="14" t="s">
        <v>66</v>
      </c>
      <c r="H1" s="891" t="s">
        <v>46</v>
      </c>
      <c r="I1" s="891"/>
      <c r="J1" s="891"/>
      <c r="K1" s="891"/>
      <c r="L1" s="891"/>
      <c r="M1" s="891"/>
      <c r="N1" s="891"/>
      <c r="O1" s="891"/>
      <c r="P1" s="891"/>
      <c r="Q1" s="891"/>
      <c r="R1" s="892" t="s">
        <v>67</v>
      </c>
      <c r="S1" s="893"/>
      <c r="T1" s="8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4"/>
      <c r="R2" s="894"/>
      <c r="S2" s="894"/>
      <c r="T2" s="894"/>
      <c r="U2" s="894"/>
      <c r="V2" s="894"/>
      <c r="W2" s="8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4"/>
      <c r="Q3" s="894"/>
      <c r="R3" s="894"/>
      <c r="S3" s="894"/>
      <c r="T3" s="894"/>
      <c r="U3" s="894"/>
      <c r="V3" s="894"/>
      <c r="W3" s="8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73" t="s">
        <v>8</v>
      </c>
      <c r="B5" s="873"/>
      <c r="C5" s="873"/>
      <c r="D5" s="895"/>
      <c r="E5" s="895"/>
      <c r="F5" s="896" t="s">
        <v>14</v>
      </c>
      <c r="G5" s="896"/>
      <c r="H5" s="895"/>
      <c r="I5" s="895"/>
      <c r="J5" s="895"/>
      <c r="K5" s="895"/>
      <c r="L5" s="895"/>
      <c r="M5" s="895"/>
      <c r="N5" s="72"/>
      <c r="P5" s="27" t="s">
        <v>4</v>
      </c>
      <c r="Q5" s="897">
        <v>45862</v>
      </c>
      <c r="R5" s="897"/>
      <c r="T5" s="898" t="s">
        <v>3</v>
      </c>
      <c r="U5" s="899"/>
      <c r="V5" s="900" t="s">
        <v>798</v>
      </c>
      <c r="W5" s="901"/>
      <c r="AB5" s="59"/>
      <c r="AC5" s="59"/>
      <c r="AD5" s="59"/>
      <c r="AE5" s="59"/>
    </row>
    <row r="6" spans="1:32" s="17" customFormat="1" ht="24" customHeight="1">
      <c r="A6" s="873" t="s">
        <v>1</v>
      </c>
      <c r="B6" s="873"/>
      <c r="C6" s="873"/>
      <c r="D6" s="874" t="s">
        <v>75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875"/>
      <c r="T6" s="876" t="s">
        <v>5</v>
      </c>
      <c r="U6" s="877"/>
      <c r="V6" s="878" t="s">
        <v>69</v>
      </c>
      <c r="W6" s="87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>
      <c r="A8" s="887" t="s">
        <v>57</v>
      </c>
      <c r="B8" s="887"/>
      <c r="C8" s="887"/>
      <c r="D8" s="888" t="s">
        <v>76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0.41666666666666669</v>
      </c>
      <c r="R8" s="871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889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9"/>
      <c r="L9" s="889"/>
      <c r="M9" s="889"/>
      <c r="N9" s="70"/>
      <c r="P9" s="31" t="s">
        <v>15</v>
      </c>
      <c r="Q9" s="890"/>
      <c r="R9" s="890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70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54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8" t="s">
        <v>71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>
      <c r="A13" s="848" t="s">
        <v>72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8" t="s">
        <v>73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50" t="s">
        <v>74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60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34" t="s">
        <v>58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65</v>
      </c>
      <c r="L17" s="834" t="s">
        <v>63</v>
      </c>
      <c r="M17" s="834" t="s">
        <v>2</v>
      </c>
      <c r="N17" s="834" t="s">
        <v>62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55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59</v>
      </c>
      <c r="AB17" s="840" t="s">
        <v>19</v>
      </c>
      <c r="AC17" s="840" t="s">
        <v>64</v>
      </c>
      <c r="AD17" s="842" t="s">
        <v>56</v>
      </c>
      <c r="AE17" s="843"/>
      <c r="AF17" s="844"/>
      <c r="AG17" s="82"/>
      <c r="BD17" s="81" t="s">
        <v>61</v>
      </c>
    </row>
    <row r="18" spans="1:68" ht="14.25" customHeight="1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customHeight="1">
      <c r="A19" s="605" t="s">
        <v>77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customHeight="1">
      <c r="A20" s="591" t="s">
        <v>77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customHeight="1">
      <c r="A21" s="592" t="s">
        <v>78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2" t="s">
        <v>81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92" t="s">
        <v>85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92" t="s">
        <v>106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05" t="s">
        <v>112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customHeight="1">
      <c r="A39" s="591" t="s">
        <v>113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customHeight="1">
      <c r="A40" s="592" t="s">
        <v>114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92" t="s">
        <v>85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1" t="s">
        <v>130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customHeight="1">
      <c r="A51" s="592" t="s">
        <v>114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588</v>
      </c>
      <c r="Y58" s="43">
        <f>IFERROR(Y52/H52,"0")+IFERROR(Y53/H53,"0")+IFERROR(Y54/H54,"0")+IFERROR(Y55/H55,"0")+IFERROR(Y56/H56,"0")+IFERROR(Y57/H57,"0")</f>
        <v>588</v>
      </c>
      <c r="Z58" s="43">
        <f>IFERROR(IF(Z52="",0,Z52),"0")+IFERROR(IF(Z53="",0,Z53),"0")+IFERROR(IF(Z54="",0,Z54),"0")+IFERROR(IF(Z55="",0,Z55),"0")+IFERROR(IF(Z56="",0,Z56),"0")+IFERROR(IF(Z57="",0,Z57),"0")</f>
        <v>7.2160799999999998</v>
      </c>
      <c r="AA58" s="67"/>
      <c r="AB58" s="67"/>
      <c r="AC58" s="67"/>
    </row>
    <row r="59" spans="1:68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3855.6</v>
      </c>
      <c r="Y59" s="43">
        <f>IFERROR(SUM(Y52:Y57),"0")</f>
        <v>3855.6000000000004</v>
      </c>
      <c r="Z59" s="42"/>
      <c r="AA59" s="67"/>
      <c r="AB59" s="67"/>
      <c r="AC59" s="67"/>
    </row>
    <row r="60" spans="1:68" ht="14.25" customHeight="1">
      <c r="A60" s="592" t="s">
        <v>150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customHeight="1">
      <c r="A67" s="592" t="s">
        <v>78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92" t="s">
        <v>85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92" t="s">
        <v>185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1" t="s">
        <v>192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customHeight="1">
      <c r="A88" s="592" t="s">
        <v>114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92" t="s">
        <v>85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9" t="s">
        <v>202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91" t="s">
        <v>215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customHeight="1">
      <c r="A104" s="592" t="s">
        <v>114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92" t="s">
        <v>150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92" t="s">
        <v>85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200</v>
      </c>
      <c r="Y118" s="55">
        <f>IFERROR(IF(X118="",0,CEILING((X118/$H118),1)*$H118),"")</f>
        <v>202.5</v>
      </c>
      <c r="Z118" s="41">
        <f>IFERROR(IF(Y118=0,"",ROUNDUP(Y118/H118,0)*0.01898),"")</f>
        <v>0.47450000000000003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212.66666666666666</v>
      </c>
      <c r="BN118" s="78">
        <f>IFERROR(Y118*I118/H118,"0")</f>
        <v>215.32499999999999</v>
      </c>
      <c r="BO118" s="78">
        <f>IFERROR(1/J118*(X118/H118),"0")</f>
        <v>0.38580246913580246</v>
      </c>
      <c r="BP118" s="78">
        <f>IFERROR(1/J118*(Y118/H118),"0")</f>
        <v>0.390625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24.691358024691358</v>
      </c>
      <c r="Y122" s="43">
        <f>IFERROR(Y118/H118,"0")+IFERROR(Y119/H119,"0")+IFERROR(Y120/H120,"0")+IFERROR(Y121/H121,"0")</f>
        <v>25</v>
      </c>
      <c r="Z122" s="43">
        <f>IFERROR(IF(Z118="",0,Z118),"0")+IFERROR(IF(Z119="",0,Z119),"0")+IFERROR(IF(Z120="",0,Z120),"0")+IFERROR(IF(Z121="",0,Z121),"0")</f>
        <v>0.47450000000000003</v>
      </c>
      <c r="AA122" s="67"/>
      <c r="AB122" s="67"/>
      <c r="AC122" s="67"/>
    </row>
    <row r="123" spans="1:68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200</v>
      </c>
      <c r="Y123" s="43">
        <f>IFERROR(SUM(Y118:Y121),"0")</f>
        <v>202.5</v>
      </c>
      <c r="Z123" s="42"/>
      <c r="AA123" s="67"/>
      <c r="AB123" s="67"/>
      <c r="AC123" s="67"/>
    </row>
    <row r="124" spans="1:68" ht="14.25" customHeight="1">
      <c r="A124" s="592" t="s">
        <v>185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91" t="s">
        <v>248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customHeight="1">
      <c r="A130" s="592" t="s">
        <v>78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592" t="s">
        <v>85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>
      <c r="A140" s="591" t="s">
        <v>112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customHeight="1">
      <c r="A141" s="592" t="s">
        <v>114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592" t="s">
        <v>78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>
      <c r="A151" s="605" t="s">
        <v>269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customHeight="1">
      <c r="A152" s="591" t="s">
        <v>270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customHeight="1">
      <c r="A153" s="592" t="s">
        <v>150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592" t="s">
        <v>78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>
      <c r="A169" s="592" t="s">
        <v>106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592" t="s">
        <v>307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591" t="s">
        <v>310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customHeight="1">
      <c r="A180" s="592" t="s">
        <v>114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592" t="s">
        <v>150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592" t="s">
        <v>78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>
      <c r="A201" s="592" t="s">
        <v>85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>
      <c r="A213" s="592" t="s">
        <v>185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>
      <c r="A218" s="591" t="s">
        <v>371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customHeight="1">
      <c r="A219" s="592" t="s">
        <v>114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592" t="s">
        <v>150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592" t="s">
        <v>394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2" t="s">
        <v>397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592" t="s">
        <v>399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24" t="s">
        <v>405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>
      <c r="A241" s="63" t="s">
        <v>406</v>
      </c>
      <c r="B241" s="63" t="s">
        <v>407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408</v>
      </c>
      <c r="B242" s="63" t="s">
        <v>409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410</v>
      </c>
      <c r="B243" s="63" t="s">
        <v>411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>
      <c r="A246" s="591" t="s">
        <v>412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customHeight="1">
      <c r="A247" s="592" t="s">
        <v>114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customHeight="1">
      <c r="A248" s="63" t="s">
        <v>413</v>
      </c>
      <c r="B248" s="63" t="s">
        <v>414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416</v>
      </c>
      <c r="B249" s="63" t="s">
        <v>417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>
      <c r="A250" s="63" t="s">
        <v>419</v>
      </c>
      <c r="B250" s="63" t="s">
        <v>420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422</v>
      </c>
      <c r="B251" s="63" t="s">
        <v>423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425</v>
      </c>
      <c r="B252" s="63" t="s">
        <v>426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>
      <c r="A255" s="591" t="s">
        <v>428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customHeight="1">
      <c r="A256" s="592" t="s">
        <v>114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customHeight="1">
      <c r="A257" s="63" t="s">
        <v>429</v>
      </c>
      <c r="B257" s="63" t="s">
        <v>430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431</v>
      </c>
      <c r="B258" s="63" t="s">
        <v>432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434</v>
      </c>
      <c r="B259" s="63" t="s">
        <v>435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>
      <c r="A260" s="63" t="s">
        <v>437</v>
      </c>
      <c r="B260" s="63" t="s">
        <v>438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12" t="s">
        <v>439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>
      <c r="A263" s="591" t="s">
        <v>441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customHeight="1">
      <c r="A264" s="592" t="s">
        <v>85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customHeight="1">
      <c r="A265" s="63" t="s">
        <v>442</v>
      </c>
      <c r="B265" s="63" t="s">
        <v>443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>
      <c r="A266" s="63" t="s">
        <v>445</v>
      </c>
      <c r="B266" s="63" t="s">
        <v>446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>
      <c r="A267" s="63" t="s">
        <v>448</v>
      </c>
      <c r="B267" s="63" t="s">
        <v>449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>
      <c r="A270" s="591" t="s">
        <v>451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customHeight="1">
      <c r="A271" s="592" t="s">
        <v>78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customHeight="1">
      <c r="A272" s="63" t="s">
        <v>452</v>
      </c>
      <c r="B272" s="63" t="s">
        <v>453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>
      <c r="A275" s="592" t="s">
        <v>85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customHeight="1">
      <c r="A276" s="63" t="s">
        <v>455</v>
      </c>
      <c r="B276" s="63" t="s">
        <v>456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>
      <c r="A279" s="591" t="s">
        <v>458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customHeight="1">
      <c r="A280" s="592" t="s">
        <v>114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customHeight="1">
      <c r="A281" s="63" t="s">
        <v>459</v>
      </c>
      <c r="B281" s="63" t="s">
        <v>460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>
      <c r="A284" s="591" t="s">
        <v>463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customHeight="1">
      <c r="A285" s="592" t="s">
        <v>114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customHeight="1">
      <c r="A286" s="63" t="s">
        <v>464</v>
      </c>
      <c r="B286" s="63" t="s">
        <v>465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>
      <c r="A287" s="63" t="s">
        <v>467</v>
      </c>
      <c r="B287" s="63" t="s">
        <v>468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>
      <c r="A288" s="63" t="s">
        <v>467</v>
      </c>
      <c r="B288" s="63" t="s">
        <v>470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1800</v>
      </c>
      <c r="Y288" s="55">
        <f t="shared" si="42"/>
        <v>1803.6000000000001</v>
      </c>
      <c r="Z288" s="41">
        <f>IFERROR(IF(Y288=0,"",ROUNDUP(Y288/H288,0)*0.02039),"")</f>
        <v>3.4051299999999998</v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1879.9999999999998</v>
      </c>
      <c r="BN288" s="78">
        <f t="shared" si="44"/>
        <v>1883.76</v>
      </c>
      <c r="BO288" s="78">
        <f t="shared" si="45"/>
        <v>3.4722222222222219</v>
      </c>
      <c r="BP288" s="78">
        <f t="shared" si="46"/>
        <v>3.4791666666666665</v>
      </c>
    </row>
    <row r="289" spans="1:68" ht="37.5" customHeight="1">
      <c r="A289" s="63" t="s">
        <v>473</v>
      </c>
      <c r="B289" s="63" t="s">
        <v>474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>
      <c r="A290" s="63" t="s">
        <v>476</v>
      </c>
      <c r="B290" s="63" t="s">
        <v>477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>
      <c r="A291" s="63" t="s">
        <v>478</v>
      </c>
      <c r="B291" s="63" t="s">
        <v>479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166.66666666666666</v>
      </c>
      <c r="Y292" s="43">
        <f>IFERROR(Y286/H286,"0")+IFERROR(Y287/H287,"0")+IFERROR(Y288/H288,"0")+IFERROR(Y289/H289,"0")+IFERROR(Y290/H290,"0")+IFERROR(Y291/H291,"0")</f>
        <v>167</v>
      </c>
      <c r="Z292" s="43">
        <f>IFERROR(IF(Z286="",0,Z286),"0")+IFERROR(IF(Z287="",0,Z287),"0")+IFERROR(IF(Z288="",0,Z288),"0")+IFERROR(IF(Z289="",0,Z289),"0")+IFERROR(IF(Z290="",0,Z290),"0")+IFERROR(IF(Z291="",0,Z291),"0")</f>
        <v>3.4051299999999998</v>
      </c>
      <c r="AA292" s="67"/>
      <c r="AB292" s="67"/>
      <c r="AC292" s="67"/>
    </row>
    <row r="293" spans="1:68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1800</v>
      </c>
      <c r="Y293" s="43">
        <f>IFERROR(SUM(Y286:Y291),"0")</f>
        <v>1803.6000000000001</v>
      </c>
      <c r="Z293" s="42"/>
      <c r="AA293" s="67"/>
      <c r="AB293" s="67"/>
      <c r="AC293" s="67"/>
    </row>
    <row r="294" spans="1:68" ht="14.25" customHeight="1">
      <c r="A294" s="592" t="s">
        <v>78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customHeight="1">
      <c r="A295" s="63" t="s">
        <v>481</v>
      </c>
      <c r="B295" s="63" t="s">
        <v>482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>
      <c r="A296" s="63" t="s">
        <v>484</v>
      </c>
      <c r="B296" s="63" t="s">
        <v>485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si="47"/>
        <v>201.60000000000002</v>
      </c>
      <c r="Z296" s="41">
        <f>IFERROR(IF(Y296=0,"",ROUNDUP(Y296/H296,0)*0.00902),"")</f>
        <v>0.43296000000000001</v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212.85714285714286</v>
      </c>
      <c r="BN296" s="78">
        <f t="shared" si="49"/>
        <v>214.56</v>
      </c>
      <c r="BO296" s="78">
        <f t="shared" si="50"/>
        <v>0.36075036075036077</v>
      </c>
      <c r="BP296" s="78">
        <f t="shared" si="51"/>
        <v>0.36363636363636365</v>
      </c>
    </row>
    <row r="297" spans="1:68" ht="27" customHeight="1">
      <c r="A297" s="63" t="s">
        <v>487</v>
      </c>
      <c r="B297" s="63" t="s">
        <v>488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>
      <c r="A298" s="63" t="s">
        <v>490</v>
      </c>
      <c r="B298" s="63" t="s">
        <v>491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>
      <c r="A299" s="63" t="s">
        <v>492</v>
      </c>
      <c r="B299" s="63" t="s">
        <v>493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>
      <c r="A300" s="63" t="s">
        <v>495</v>
      </c>
      <c r="B300" s="63" t="s">
        <v>496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>
      <c r="A301" s="63" t="s">
        <v>497</v>
      </c>
      <c r="B301" s="63" t="s">
        <v>498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47.61904761904762</v>
      </c>
      <c r="Y302" s="43">
        <f>IFERROR(Y295/H295,"0")+IFERROR(Y296/H296,"0")+IFERROR(Y297/H297,"0")+IFERROR(Y298/H298,"0")+IFERROR(Y299/H299,"0")+IFERROR(Y300/H300,"0")+IFERROR(Y301/H301,"0")</f>
        <v>48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0.43296000000000001</v>
      </c>
      <c r="AA302" s="67"/>
      <c r="AB302" s="67"/>
      <c r="AC302" s="67"/>
    </row>
    <row r="303" spans="1:68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200</v>
      </c>
      <c r="Y303" s="43">
        <f>IFERROR(SUM(Y295:Y301),"0")</f>
        <v>201.60000000000002</v>
      </c>
      <c r="Z303" s="42"/>
      <c r="AA303" s="67"/>
      <c r="AB303" s="67"/>
      <c r="AC303" s="67"/>
    </row>
    <row r="304" spans="1:68" ht="14.25" customHeight="1">
      <c r="A304" s="592" t="s">
        <v>85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customHeight="1">
      <c r="A305" s="63" t="s">
        <v>500</v>
      </c>
      <c r="B305" s="63" t="s">
        <v>501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5100</v>
      </c>
      <c r="Y305" s="55">
        <f>IFERROR(IF(X305="",0,CEILING((X305/$H305),1)*$H305),"")</f>
        <v>5101.2</v>
      </c>
      <c r="Z305" s="41">
        <f>IFERROR(IF(Y305=0,"",ROUNDUP(Y305/H305,0)*0.01898),"")</f>
        <v>12.41292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5435.4230769230771</v>
      </c>
      <c r="BN305" s="78">
        <f>IFERROR(Y305*I305/H305,"0")</f>
        <v>5436.7020000000002</v>
      </c>
      <c r="BO305" s="78">
        <f>IFERROR(1/J305*(X305/H305),"0")</f>
        <v>10.216346153846153</v>
      </c>
      <c r="BP305" s="78">
        <f>IFERROR(1/J305*(Y305/H305),"0")</f>
        <v>10.21875</v>
      </c>
    </row>
    <row r="306" spans="1:68" ht="27" customHeight="1">
      <c r="A306" s="63" t="s">
        <v>503</v>
      </c>
      <c r="B306" s="63" t="s">
        <v>504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>
      <c r="A307" s="63" t="s">
        <v>506</v>
      </c>
      <c r="B307" s="63" t="s">
        <v>507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509</v>
      </c>
      <c r="B308" s="63" t="s">
        <v>510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512</v>
      </c>
      <c r="B309" s="63" t="s">
        <v>513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653.84615384615381</v>
      </c>
      <c r="Y310" s="43">
        <f>IFERROR(Y305/H305,"0")+IFERROR(Y306/H306,"0")+IFERROR(Y307/H307,"0")+IFERROR(Y308/H308,"0")+IFERROR(Y309/H309,"0")</f>
        <v>654</v>
      </c>
      <c r="Z310" s="43">
        <f>IFERROR(IF(Z305="",0,Z305),"0")+IFERROR(IF(Z306="",0,Z306),"0")+IFERROR(IF(Z307="",0,Z307),"0")+IFERROR(IF(Z308="",0,Z308),"0")+IFERROR(IF(Z309="",0,Z309),"0")</f>
        <v>12.41292</v>
      </c>
      <c r="AA310" s="67"/>
      <c r="AB310" s="67"/>
      <c r="AC310" s="67"/>
    </row>
    <row r="311" spans="1:68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5100</v>
      </c>
      <c r="Y311" s="43">
        <f>IFERROR(SUM(Y305:Y309),"0")</f>
        <v>5101.2</v>
      </c>
      <c r="Z311" s="42"/>
      <c r="AA311" s="67"/>
      <c r="AB311" s="67"/>
      <c r="AC311" s="67"/>
    </row>
    <row r="312" spans="1:68" ht="14.25" customHeight="1">
      <c r="A312" s="592" t="s">
        <v>185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customHeight="1">
      <c r="A313" s="63" t="s">
        <v>515</v>
      </c>
      <c r="B313" s="63" t="s">
        <v>516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518</v>
      </c>
      <c r="B314" s="63" t="s">
        <v>519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200</v>
      </c>
      <c r="Y314" s="55">
        <f>IFERROR(IF(X314="",0,CEILING((X314/$H314),1)*$H314),"")</f>
        <v>202.79999999999998</v>
      </c>
      <c r="Z314" s="41">
        <f>IFERROR(IF(Y314=0,"",ROUNDUP(Y314/H314,0)*0.01898),"")</f>
        <v>0.49348000000000003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213.30769230769235</v>
      </c>
      <c r="BN314" s="78">
        <f>IFERROR(Y314*I314/H314,"0")</f>
        <v>216.29400000000001</v>
      </c>
      <c r="BO314" s="78">
        <f>IFERROR(1/J314*(X314/H314),"0")</f>
        <v>0.40064102564102566</v>
      </c>
      <c r="BP314" s="78">
        <f>IFERROR(1/J314*(Y314/H314),"0")</f>
        <v>0.40625</v>
      </c>
    </row>
    <row r="315" spans="1:68" ht="16.5" customHeight="1">
      <c r="A315" s="63" t="s">
        <v>521</v>
      </c>
      <c r="B315" s="63" t="s">
        <v>522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25.641025641025642</v>
      </c>
      <c r="Y316" s="43">
        <f>IFERROR(Y313/H313,"0")+IFERROR(Y314/H314,"0")+IFERROR(Y315/H315,"0")</f>
        <v>26</v>
      </c>
      <c r="Z316" s="43">
        <f>IFERROR(IF(Z313="",0,Z313),"0")+IFERROR(IF(Z314="",0,Z314),"0")+IFERROR(IF(Z315="",0,Z315),"0")</f>
        <v>0.49348000000000003</v>
      </c>
      <c r="AA316" s="67"/>
      <c r="AB316" s="67"/>
      <c r="AC316" s="67"/>
    </row>
    <row r="317" spans="1:68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200</v>
      </c>
      <c r="Y317" s="43">
        <f>IFERROR(SUM(Y313:Y315),"0")</f>
        <v>202.79999999999998</v>
      </c>
      <c r="Z317" s="42"/>
      <c r="AA317" s="67"/>
      <c r="AB317" s="67"/>
      <c r="AC317" s="67"/>
    </row>
    <row r="318" spans="1:68" ht="14.25" customHeight="1">
      <c r="A318" s="592" t="s">
        <v>106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customHeight="1">
      <c r="A319" s="63" t="s">
        <v>524</v>
      </c>
      <c r="B319" s="63" t="s">
        <v>525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679" t="s">
        <v>526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528</v>
      </c>
      <c r="B320" s="63" t="s">
        <v>529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0" t="s">
        <v>530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531</v>
      </c>
      <c r="B321" s="63" t="s">
        <v>532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534</v>
      </c>
      <c r="B322" s="63" t="s">
        <v>535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>
      <c r="A325" s="592" t="s">
        <v>536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customHeight="1">
      <c r="A326" s="63" t="s">
        <v>537</v>
      </c>
      <c r="B326" s="63" t="s">
        <v>538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541</v>
      </c>
      <c r="B327" s="63" t="s">
        <v>542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543</v>
      </c>
      <c r="B328" s="63" t="s">
        <v>544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>
      <c r="A331" s="591" t="s">
        <v>545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customHeight="1">
      <c r="A332" s="592" t="s">
        <v>85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customHeight="1">
      <c r="A333" s="63" t="s">
        <v>546</v>
      </c>
      <c r="B333" s="63" t="s">
        <v>547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549</v>
      </c>
      <c r="B334" s="63" t="s">
        <v>550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552</v>
      </c>
      <c r="B335" s="63" t="s">
        <v>553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>
      <c r="A338" s="605" t="s">
        <v>555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customHeight="1">
      <c r="A339" s="591" t="s">
        <v>556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customHeight="1">
      <c r="A340" s="592" t="s">
        <v>114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customHeight="1">
      <c r="A341" s="63" t="s">
        <v>557</v>
      </c>
      <c r="B341" s="63" t="s">
        <v>558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>
      <c r="A342" s="63" t="s">
        <v>560</v>
      </c>
      <c r="B342" s="63" t="s">
        <v>561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>
      <c r="A343" s="63" t="s">
        <v>563</v>
      </c>
      <c r="B343" s="63" t="s">
        <v>564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3600</v>
      </c>
      <c r="Y343" s="55">
        <f t="shared" si="52"/>
        <v>3600</v>
      </c>
      <c r="Z343" s="41">
        <f>IFERROR(IF(Y343=0,"",ROUNDUP(Y343/H343,0)*0.02175),"")</f>
        <v>5.22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3715.2</v>
      </c>
      <c r="BN343" s="78">
        <f t="shared" si="54"/>
        <v>3715.2</v>
      </c>
      <c r="BO343" s="78">
        <f t="shared" si="55"/>
        <v>5</v>
      </c>
      <c r="BP343" s="78">
        <f t="shared" si="56"/>
        <v>5</v>
      </c>
    </row>
    <row r="344" spans="1:68" ht="37.5" customHeight="1">
      <c r="A344" s="63" t="s">
        <v>566</v>
      </c>
      <c r="B344" s="63" t="s">
        <v>567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>
      <c r="A345" s="63" t="s">
        <v>569</v>
      </c>
      <c r="B345" s="63" t="s">
        <v>570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>
      <c r="A346" s="63" t="s">
        <v>572</v>
      </c>
      <c r="B346" s="63" t="s">
        <v>573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>
      <c r="A347" s="63" t="s">
        <v>574</v>
      </c>
      <c r="B347" s="63" t="s">
        <v>575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240</v>
      </c>
      <c r="Y348" s="43">
        <f>IFERROR(Y341/H341,"0")+IFERROR(Y342/H342,"0")+IFERROR(Y343/H343,"0")+IFERROR(Y344/H344,"0")+IFERROR(Y345/H345,"0")+IFERROR(Y346/H346,"0")+IFERROR(Y347/H347,"0")</f>
        <v>240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5.22</v>
      </c>
      <c r="AA348" s="67"/>
      <c r="AB348" s="67"/>
      <c r="AC348" s="67"/>
    </row>
    <row r="349" spans="1:68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3600</v>
      </c>
      <c r="Y349" s="43">
        <f>IFERROR(SUM(Y341:Y347),"0")</f>
        <v>3600</v>
      </c>
      <c r="Z349" s="42"/>
      <c r="AA349" s="67"/>
      <c r="AB349" s="67"/>
      <c r="AC349" s="67"/>
    </row>
    <row r="350" spans="1:68" ht="14.25" customHeight="1">
      <c r="A350" s="592" t="s">
        <v>150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customHeight="1">
      <c r="A351" s="63" t="s">
        <v>576</v>
      </c>
      <c r="B351" s="63" t="s">
        <v>577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>
      <c r="A352" s="63" t="s">
        <v>579</v>
      </c>
      <c r="B352" s="63" t="s">
        <v>580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>
      <c r="A355" s="592" t="s">
        <v>85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customHeight="1">
      <c r="A356" s="63" t="s">
        <v>581</v>
      </c>
      <c r="B356" s="63" t="s">
        <v>582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>
      <c r="A357" s="63" t="s">
        <v>584</v>
      </c>
      <c r="B357" s="63" t="s">
        <v>585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>
      <c r="A360" s="592" t="s">
        <v>185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customHeight="1">
      <c r="A361" s="63" t="s">
        <v>587</v>
      </c>
      <c r="B361" s="63" t="s">
        <v>588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>
      <c r="A364" s="591" t="s">
        <v>590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customHeight="1">
      <c r="A365" s="592" t="s">
        <v>114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customHeight="1">
      <c r="A366" s="63" t="s">
        <v>591</v>
      </c>
      <c r="B366" s="63" t="s">
        <v>592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>
      <c r="A367" s="63" t="s">
        <v>594</v>
      </c>
      <c r="B367" s="63" t="s">
        <v>595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597</v>
      </c>
      <c r="B368" s="63" t="s">
        <v>598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599</v>
      </c>
      <c r="B369" s="63" t="s">
        <v>600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>
      <c r="A372" s="592" t="s">
        <v>78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customHeight="1">
      <c r="A373" s="63" t="s">
        <v>601</v>
      </c>
      <c r="B373" s="63" t="s">
        <v>602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>
      <c r="A376" s="592" t="s">
        <v>85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customHeight="1">
      <c r="A377" s="63" t="s">
        <v>604</v>
      </c>
      <c r="B377" s="63" t="s">
        <v>605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>
      <c r="A378" s="63" t="s">
        <v>607</v>
      </c>
      <c r="B378" s="63" t="s">
        <v>608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>
      <c r="A381" s="592" t="s">
        <v>185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customHeight="1">
      <c r="A382" s="63" t="s">
        <v>609</v>
      </c>
      <c r="B382" s="63" t="s">
        <v>610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>
      <c r="A385" s="605" t="s">
        <v>612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customHeight="1">
      <c r="A386" s="591" t="s">
        <v>613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customHeight="1">
      <c r="A387" s="592" t="s">
        <v>78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customHeight="1">
      <c r="A388" s="63" t="s">
        <v>614</v>
      </c>
      <c r="B388" s="63" t="s">
        <v>615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>
      <c r="A389" s="63" t="s">
        <v>617</v>
      </c>
      <c r="B389" s="63" t="s">
        <v>618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>
      <c r="A390" s="63" t="s">
        <v>617</v>
      </c>
      <c r="B390" s="63" t="s">
        <v>620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>
      <c r="A391" s="63" t="s">
        <v>621</v>
      </c>
      <c r="B391" s="63" t="s">
        <v>622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>
      <c r="A392" s="63" t="s">
        <v>624</v>
      </c>
      <c r="B392" s="63" t="s">
        <v>625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>
      <c r="A393" s="63" t="s">
        <v>626</v>
      </c>
      <c r="B393" s="63" t="s">
        <v>627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>
      <c r="A394" s="63" t="s">
        <v>628</v>
      </c>
      <c r="B394" s="63" t="s">
        <v>629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>
      <c r="A395" s="63" t="s">
        <v>631</v>
      </c>
      <c r="B395" s="63" t="s">
        <v>632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>
      <c r="A396" s="63" t="s">
        <v>634</v>
      </c>
      <c r="B396" s="63" t="s">
        <v>635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>
      <c r="A397" s="63" t="s">
        <v>637</v>
      </c>
      <c r="B397" s="63" t="s">
        <v>638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>
      <c r="A400" s="592" t="s">
        <v>85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customHeight="1">
      <c r="A401" s="63" t="s">
        <v>639</v>
      </c>
      <c r="B401" s="63" t="s">
        <v>640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>
      <c r="A402" s="63" t="s">
        <v>642</v>
      </c>
      <c r="B402" s="63" t="s">
        <v>643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>
      <c r="A405" s="591" t="s">
        <v>645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customHeight="1">
      <c r="A406" s="592" t="s">
        <v>150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customHeight="1">
      <c r="A407" s="63" t="s">
        <v>646</v>
      </c>
      <c r="B407" s="63" t="s">
        <v>647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>
      <c r="A410" s="592" t="s">
        <v>78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customHeight="1">
      <c r="A411" s="63" t="s">
        <v>649</v>
      </c>
      <c r="B411" s="63" t="s">
        <v>650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>
      <c r="A412" s="63" t="s">
        <v>652</v>
      </c>
      <c r="B412" s="63" t="s">
        <v>653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655</v>
      </c>
      <c r="B413" s="63" t="s">
        <v>656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658</v>
      </c>
      <c r="B414" s="63" t="s">
        <v>659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>
      <c r="A417" s="591" t="s">
        <v>660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customHeight="1">
      <c r="A418" s="592" t="s">
        <v>78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customHeight="1">
      <c r="A419" s="63" t="s">
        <v>661</v>
      </c>
      <c r="B419" s="63" t="s">
        <v>662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>
      <c r="A422" s="591" t="s">
        <v>664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customHeight="1">
      <c r="A423" s="592" t="s">
        <v>78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customHeight="1">
      <c r="A424" s="63" t="s">
        <v>665</v>
      </c>
      <c r="B424" s="63" t="s">
        <v>666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customHeight="1">
      <c r="A428" s="591" t="s">
        <v>668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customHeight="1">
      <c r="A429" s="592" t="s">
        <v>114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customHeight="1">
      <c r="A430" s="63" t="s">
        <v>669</v>
      </c>
      <c r="B430" s="63" t="s">
        <v>670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>
      <c r="A431" s="63" t="s">
        <v>672</v>
      </c>
      <c r="B431" s="63" t="s">
        <v>673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>
      <c r="A432" s="63" t="s">
        <v>675</v>
      </c>
      <c r="B432" s="63" t="s">
        <v>676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>
      <c r="A433" s="63" t="s">
        <v>678</v>
      </c>
      <c r="B433" s="63" t="s">
        <v>679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6" t="s">
        <v>680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>
      <c r="A434" s="63" t="s">
        <v>682</v>
      </c>
      <c r="B434" s="63" t="s">
        <v>683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>
      <c r="A435" s="63" t="s">
        <v>685</v>
      </c>
      <c r="B435" s="63" t="s">
        <v>686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>
      <c r="A436" s="63" t="s">
        <v>688</v>
      </c>
      <c r="B436" s="63" t="s">
        <v>689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>
      <c r="A437" s="63" t="s">
        <v>691</v>
      </c>
      <c r="B437" s="63" t="s">
        <v>692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>
      <c r="A438" s="63" t="s">
        <v>693</v>
      </c>
      <c r="B438" s="63" t="s">
        <v>694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>
      <c r="A439" s="63" t="s">
        <v>693</v>
      </c>
      <c r="B439" s="63" t="s">
        <v>695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>
      <c r="A440" s="63" t="s">
        <v>696</v>
      </c>
      <c r="B440" s="63" t="s">
        <v>697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3" t="s">
        <v>698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699</v>
      </c>
      <c r="B441" s="63" t="s">
        <v>700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>
      <c r="A442" s="63" t="s">
        <v>701</v>
      </c>
      <c r="B442" s="63" t="s">
        <v>702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703</v>
      </c>
      <c r="B443" s="63" t="s">
        <v>704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>
      <c r="A444" s="63" t="s">
        <v>703</v>
      </c>
      <c r="B444" s="63" t="s">
        <v>705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>
      <c r="A447" s="592" t="s">
        <v>150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customHeight="1">
      <c r="A448" s="63" t="s">
        <v>706</v>
      </c>
      <c r="B448" s="63" t="s">
        <v>707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709</v>
      </c>
      <c r="B449" s="63" t="s">
        <v>710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>
      <c r="A450" s="63" t="s">
        <v>711</v>
      </c>
      <c r="B450" s="63" t="s">
        <v>712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>
      <c r="A453" s="592" t="s">
        <v>78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customHeight="1">
      <c r="A454" s="63" t="s">
        <v>713</v>
      </c>
      <c r="B454" s="63" t="s">
        <v>714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>
      <c r="A455" s="63" t="s">
        <v>716</v>
      </c>
      <c r="B455" s="63" t="s">
        <v>717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>
      <c r="A456" s="63" t="s">
        <v>719</v>
      </c>
      <c r="B456" s="63" t="s">
        <v>720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>
      <c r="A457" s="63" t="s">
        <v>722</v>
      </c>
      <c r="B457" s="63" t="s">
        <v>723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>
      <c r="A458" s="63" t="s">
        <v>722</v>
      </c>
      <c r="B458" s="63" t="s">
        <v>724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>
      <c r="A459" s="63" t="s">
        <v>725</v>
      </c>
      <c r="B459" s="63" t="s">
        <v>726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>
      <c r="A460" s="63" t="s">
        <v>727</v>
      </c>
      <c r="B460" s="63" t="s">
        <v>728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>
      <c r="A463" s="592" t="s">
        <v>85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customHeight="1">
      <c r="A464" s="63" t="s">
        <v>729</v>
      </c>
      <c r="B464" s="63" t="s">
        <v>730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>
      <c r="A465" s="63" t="s">
        <v>732</v>
      </c>
      <c r="B465" s="63" t="s">
        <v>733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>
      <c r="A466" s="63" t="s">
        <v>735</v>
      </c>
      <c r="B466" s="63" t="s">
        <v>736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>
      <c r="A469" s="605" t="s">
        <v>738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customHeight="1">
      <c r="A470" s="591" t="s">
        <v>738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customHeight="1">
      <c r="A471" s="592" t="s">
        <v>114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customHeight="1">
      <c r="A472" s="63" t="s">
        <v>739</v>
      </c>
      <c r="B472" s="63" t="s">
        <v>740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606" t="s">
        <v>741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743</v>
      </c>
      <c r="B473" s="63" t="s">
        <v>744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601" t="s">
        <v>745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747</v>
      </c>
      <c r="B474" s="63" t="s">
        <v>748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602" t="s">
        <v>749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751</v>
      </c>
      <c r="B475" s="63" t="s">
        <v>752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603" t="s">
        <v>753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>
      <c r="A478" s="592" t="s">
        <v>150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customHeight="1">
      <c r="A479" s="63" t="s">
        <v>754</v>
      </c>
      <c r="B479" s="63" t="s">
        <v>755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597" t="s">
        <v>756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>
      <c r="A480" s="63" t="s">
        <v>754</v>
      </c>
      <c r="B480" s="63" t="s">
        <v>758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598" t="s">
        <v>759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761</v>
      </c>
      <c r="B481" s="63" t="s">
        <v>762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9" t="s">
        <v>763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764</v>
      </c>
      <c r="B482" s="63" t="s">
        <v>765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600" t="s">
        <v>766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>
      <c r="A485" s="592" t="s">
        <v>78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customHeight="1">
      <c r="A486" s="63" t="s">
        <v>768</v>
      </c>
      <c r="B486" s="63" t="s">
        <v>769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595" t="s">
        <v>770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>
      <c r="A487" s="63" t="s">
        <v>772</v>
      </c>
      <c r="B487" s="63" t="s">
        <v>773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6" t="s">
        <v>774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1300</v>
      </c>
      <c r="Y487" s="55">
        <f>IFERROR(IF(X487="",0,CEILING((X487/$H487),1)*$H487),"")</f>
        <v>1302</v>
      </c>
      <c r="Z487" s="41">
        <f>IFERROR(IF(Y487=0,"",ROUNDUP(Y487/H487,0)*0.00902),"")</f>
        <v>2.7962000000000002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1383.5714285714284</v>
      </c>
      <c r="BN487" s="78">
        <f>IFERROR(Y487*I487/H487,"0")</f>
        <v>1385.6999999999998</v>
      </c>
      <c r="BO487" s="78">
        <f>IFERROR(1/J487*(X487/H487),"0")</f>
        <v>2.3448773448773448</v>
      </c>
      <c r="BP487" s="78">
        <f>IFERROR(1/J487*(Y487/H487),"0")</f>
        <v>2.3484848484848486</v>
      </c>
    </row>
    <row r="488" spans="1:68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309.52380952380952</v>
      </c>
      <c r="Y488" s="43">
        <f>IFERROR(Y486/H486,"0")+IFERROR(Y487/H487,"0")</f>
        <v>310</v>
      </c>
      <c r="Z488" s="43">
        <f>IFERROR(IF(Z486="",0,Z486),"0")+IFERROR(IF(Z487="",0,Z487),"0")</f>
        <v>2.7962000000000002</v>
      </c>
      <c r="AA488" s="67"/>
      <c r="AB488" s="67"/>
      <c r="AC488" s="67"/>
    </row>
    <row r="489" spans="1:68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1300</v>
      </c>
      <c r="Y489" s="43">
        <f>IFERROR(SUM(Y486:Y487),"0")</f>
        <v>1302</v>
      </c>
      <c r="Z489" s="42"/>
      <c r="AA489" s="67"/>
      <c r="AB489" s="67"/>
      <c r="AC489" s="67"/>
    </row>
    <row r="490" spans="1:68" ht="14.25" customHeight="1">
      <c r="A490" s="592" t="s">
        <v>85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customHeight="1">
      <c r="A491" s="63" t="s">
        <v>776</v>
      </c>
      <c r="B491" s="63" t="s">
        <v>777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593" t="s">
        <v>778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780</v>
      </c>
      <c r="B492" s="63" t="s">
        <v>781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594" t="s">
        <v>782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>
      <c r="A495" s="592" t="s">
        <v>185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customHeight="1">
      <c r="A496" s="63" t="s">
        <v>783</v>
      </c>
      <c r="B496" s="63" t="s">
        <v>784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589" t="s">
        <v>785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787</v>
      </c>
      <c r="B497" s="63" t="s">
        <v>788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590" t="s">
        <v>789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>
      <c r="A500" s="591" t="s">
        <v>791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customHeight="1">
      <c r="A501" s="592" t="s">
        <v>150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customHeight="1">
      <c r="A502" s="63" t="s">
        <v>792</v>
      </c>
      <c r="B502" s="63" t="s">
        <v>793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577" t="s">
        <v>794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17947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17970.3</v>
      </c>
      <c r="Z505" s="42"/>
      <c r="AA505" s="67"/>
      <c r="AB505" s="67"/>
      <c r="AC505" s="67"/>
    </row>
    <row r="506" spans="1:68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18847.799340659338</v>
      </c>
      <c r="Y506" s="43">
        <f>IFERROR(SUM(BN22:BN502),"0")</f>
        <v>18872.300999999999</v>
      </c>
      <c r="Z506" s="42"/>
      <c r="AA506" s="67"/>
      <c r="AB506" s="67"/>
      <c r="AC506" s="67"/>
    </row>
    <row r="507" spans="1:68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31</v>
      </c>
      <c r="Y507" s="44">
        <f>ROUNDUP(SUM(BP22:BP502),0)</f>
        <v>31</v>
      </c>
      <c r="Z507" s="42"/>
      <c r="AA507" s="67"/>
      <c r="AB507" s="67"/>
      <c r="AC507" s="67"/>
    </row>
    <row r="508" spans="1:68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19622.799340659338</v>
      </c>
      <c r="Y508" s="43">
        <f>GrossWeightTotalR+PalletQtyTotalR*25</f>
        <v>19647.300999999999</v>
      </c>
      <c r="Z508" s="42"/>
      <c r="AA508" s="67"/>
      <c r="AB508" s="67"/>
      <c r="AC508" s="67"/>
    </row>
    <row r="509" spans="1:68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2349.0991724325058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2352</v>
      </c>
      <c r="Z509" s="42"/>
      <c r="AA509" s="67"/>
      <c r="AB509" s="67"/>
      <c r="AC509" s="67"/>
    </row>
    <row r="510" spans="1:68" ht="14.25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35.761850000000003</v>
      </c>
      <c r="AA510" s="67"/>
      <c r="AB510" s="67"/>
      <c r="AC510" s="67"/>
    </row>
    <row r="511" spans="1:68" ht="13.5" thickBot="1"/>
    <row r="512" spans="1:68" ht="27" thickTop="1" thickBot="1">
      <c r="A512" s="46" t="s">
        <v>9</v>
      </c>
      <c r="B512" s="85" t="s">
        <v>77</v>
      </c>
      <c r="C512" s="572" t="s">
        <v>112</v>
      </c>
      <c r="D512" s="572" t="s">
        <v>112</v>
      </c>
      <c r="E512" s="572" t="s">
        <v>112</v>
      </c>
      <c r="F512" s="572" t="s">
        <v>112</v>
      </c>
      <c r="G512" s="572" t="s">
        <v>112</v>
      </c>
      <c r="H512" s="572" t="s">
        <v>112</v>
      </c>
      <c r="I512" s="572" t="s">
        <v>269</v>
      </c>
      <c r="J512" s="572" t="s">
        <v>269</v>
      </c>
      <c r="K512" s="572" t="s">
        <v>269</v>
      </c>
      <c r="L512" s="572" t="s">
        <v>269</v>
      </c>
      <c r="M512" s="572" t="s">
        <v>269</v>
      </c>
      <c r="N512" s="573"/>
      <c r="O512" s="572" t="s">
        <v>269</v>
      </c>
      <c r="P512" s="572" t="s">
        <v>269</v>
      </c>
      <c r="Q512" s="572" t="s">
        <v>269</v>
      </c>
      <c r="R512" s="572" t="s">
        <v>269</v>
      </c>
      <c r="S512" s="572" t="s">
        <v>269</v>
      </c>
      <c r="T512" s="572" t="s">
        <v>555</v>
      </c>
      <c r="U512" s="572" t="s">
        <v>555</v>
      </c>
      <c r="V512" s="572" t="s">
        <v>612</v>
      </c>
      <c r="W512" s="572" t="s">
        <v>612</v>
      </c>
      <c r="X512" s="572" t="s">
        <v>612</v>
      </c>
      <c r="Y512" s="572" t="s">
        <v>612</v>
      </c>
      <c r="Z512" s="85" t="s">
        <v>668</v>
      </c>
      <c r="AA512" s="572" t="s">
        <v>738</v>
      </c>
      <c r="AB512" s="572" t="s">
        <v>738</v>
      </c>
      <c r="AC512" s="60"/>
      <c r="AF512" s="1"/>
    </row>
    <row r="513" spans="1:32" ht="14.25" customHeight="1" thickTop="1">
      <c r="A513" s="574" t="s">
        <v>10</v>
      </c>
      <c r="B513" s="572" t="s">
        <v>77</v>
      </c>
      <c r="C513" s="572" t="s">
        <v>113</v>
      </c>
      <c r="D513" s="572" t="s">
        <v>130</v>
      </c>
      <c r="E513" s="572" t="s">
        <v>192</v>
      </c>
      <c r="F513" s="572" t="s">
        <v>215</v>
      </c>
      <c r="G513" s="572" t="s">
        <v>248</v>
      </c>
      <c r="H513" s="572" t="s">
        <v>112</v>
      </c>
      <c r="I513" s="572" t="s">
        <v>270</v>
      </c>
      <c r="J513" s="572" t="s">
        <v>310</v>
      </c>
      <c r="K513" s="572" t="s">
        <v>371</v>
      </c>
      <c r="L513" s="572" t="s">
        <v>412</v>
      </c>
      <c r="M513" s="572" t="s">
        <v>428</v>
      </c>
      <c r="N513" s="1"/>
      <c r="O513" s="572" t="s">
        <v>441</v>
      </c>
      <c r="P513" s="572" t="s">
        <v>451</v>
      </c>
      <c r="Q513" s="572" t="s">
        <v>458</v>
      </c>
      <c r="R513" s="572" t="s">
        <v>463</v>
      </c>
      <c r="S513" s="572" t="s">
        <v>545</v>
      </c>
      <c r="T513" s="572" t="s">
        <v>556</v>
      </c>
      <c r="U513" s="572" t="s">
        <v>590</v>
      </c>
      <c r="V513" s="572" t="s">
        <v>613</v>
      </c>
      <c r="W513" s="572" t="s">
        <v>645</v>
      </c>
      <c r="X513" s="572" t="s">
        <v>660</v>
      </c>
      <c r="Y513" s="572" t="s">
        <v>664</v>
      </c>
      <c r="Z513" s="572" t="s">
        <v>668</v>
      </c>
      <c r="AA513" s="572" t="s">
        <v>738</v>
      </c>
      <c r="AB513" s="572" t="s">
        <v>791</v>
      </c>
      <c r="AC513" s="60"/>
      <c r="AF513" s="1"/>
    </row>
    <row r="514" spans="1:32" ht="13.5" thickBot="1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5556.6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202.5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7309.2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3600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1302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2025-07-18T06:45:57Z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