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C26AEC-2A7F-44AE-8CC0-25B003FEA5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P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BP474" i="2" s="1"/>
  <c r="BO473" i="2"/>
  <c r="BM473" i="2"/>
  <c r="Y473" i="2"/>
  <c r="Z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Y452" i="2" s="1"/>
  <c r="P448" i="2"/>
  <c r="X446" i="2"/>
  <c r="X445" i="2"/>
  <c r="BO444" i="2"/>
  <c r="BM444" i="2"/>
  <c r="Y444" i="2"/>
  <c r="BN444" i="2" s="1"/>
  <c r="P444" i="2"/>
  <c r="BO443" i="2"/>
  <c r="BM443" i="2"/>
  <c r="Z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BO439" i="2"/>
  <c r="BM439" i="2"/>
  <c r="Y439" i="2"/>
  <c r="Z439" i="2" s="1"/>
  <c r="P439" i="2"/>
  <c r="BP438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Z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N394" i="2" s="1"/>
  <c r="P394" i="2"/>
  <c r="BO393" i="2"/>
  <c r="BM393" i="2"/>
  <c r="Z393" i="2"/>
  <c r="Y393" i="2"/>
  <c r="BN393" i="2" s="1"/>
  <c r="P393" i="2"/>
  <c r="BO392" i="2"/>
  <c r="BM392" i="2"/>
  <c r="Y392" i="2"/>
  <c r="BN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N389" i="2" s="1"/>
  <c r="P389" i="2"/>
  <c r="BO388" i="2"/>
  <c r="BM388" i="2"/>
  <c r="Y388" i="2"/>
  <c r="P388" i="2"/>
  <c r="X384" i="2"/>
  <c r="X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Y369" i="2"/>
  <c r="BN369" i="2" s="1"/>
  <c r="P369" i="2"/>
  <c r="BO368" i="2"/>
  <c r="BM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X349" i="2"/>
  <c r="X348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O334" i="2"/>
  <c r="BM334" i="2"/>
  <c r="Y334" i="2"/>
  <c r="BN334" i="2" s="1"/>
  <c r="P334" i="2"/>
  <c r="BO333" i="2"/>
  <c r="BM333" i="2"/>
  <c r="Y333" i="2"/>
  <c r="S515" i="2" s="1"/>
  <c r="P333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Z320" i="2" s="1"/>
  <c r="BO319" i="2"/>
  <c r="BM319" i="2"/>
  <c r="Y319" i="2"/>
  <c r="X317" i="2"/>
  <c r="X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Z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Y311" i="2" s="1"/>
  <c r="P305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P295" i="2"/>
  <c r="X293" i="2"/>
  <c r="X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Q515" i="2" s="1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P515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P260" i="2" s="1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L515" i="2" s="1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27" i="2" s="1"/>
  <c r="P220" i="2"/>
  <c r="X217" i="2"/>
  <c r="X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Y200" i="2" s="1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Z182" i="2" s="1"/>
  <c r="P182" i="2"/>
  <c r="BO181" i="2"/>
  <c r="BM181" i="2"/>
  <c r="Y181" i="2"/>
  <c r="Z181" i="2" s="1"/>
  <c r="Z183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Z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H515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X128" i="2"/>
  <c r="X127" i="2"/>
  <c r="BO126" i="2"/>
  <c r="BM126" i="2"/>
  <c r="Y126" i="2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X102" i="2"/>
  <c r="X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Y102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Y80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Z113" i="2" l="1"/>
  <c r="BN113" i="2"/>
  <c r="Z202" i="2"/>
  <c r="BN202" i="2"/>
  <c r="Z204" i="2"/>
  <c r="BN204" i="2"/>
  <c r="BP314" i="2"/>
  <c r="Z369" i="2"/>
  <c r="Z131" i="2"/>
  <c r="BN131" i="2"/>
  <c r="I515" i="2"/>
  <c r="Y168" i="2"/>
  <c r="Z166" i="2"/>
  <c r="BN166" i="2"/>
  <c r="Z214" i="2"/>
  <c r="BN214" i="2"/>
  <c r="Z267" i="2"/>
  <c r="BN267" i="2"/>
  <c r="Z272" i="2"/>
  <c r="Z273" i="2" s="1"/>
  <c r="BN272" i="2"/>
  <c r="BP272" i="2"/>
  <c r="Y273" i="2"/>
  <c r="Z276" i="2"/>
  <c r="Z277" i="2" s="1"/>
  <c r="BN276" i="2"/>
  <c r="BP276" i="2"/>
  <c r="Y277" i="2"/>
  <c r="Z334" i="2"/>
  <c r="BP347" i="2"/>
  <c r="Z396" i="2"/>
  <c r="BN396" i="2"/>
  <c r="Z435" i="2"/>
  <c r="Z42" i="2"/>
  <c r="BN42" i="2"/>
  <c r="E515" i="2"/>
  <c r="Z97" i="2"/>
  <c r="BN97" i="2"/>
  <c r="Z121" i="2"/>
  <c r="BN121" i="2"/>
  <c r="Z125" i="2"/>
  <c r="BN125" i="2"/>
  <c r="Y127" i="2"/>
  <c r="Z154" i="2"/>
  <c r="Z155" i="2" s="1"/>
  <c r="Y155" i="2"/>
  <c r="Z159" i="2"/>
  <c r="BN159" i="2"/>
  <c r="Z161" i="2"/>
  <c r="BN161" i="2"/>
  <c r="Z164" i="2"/>
  <c r="Z192" i="2"/>
  <c r="BN192" i="2"/>
  <c r="Z194" i="2"/>
  <c r="BN194" i="2"/>
  <c r="Z209" i="2"/>
  <c r="BN209" i="2"/>
  <c r="Z258" i="2"/>
  <c r="BN258" i="2"/>
  <c r="Z289" i="2"/>
  <c r="BN289" i="2"/>
  <c r="Z309" i="2"/>
  <c r="BN309" i="2"/>
  <c r="Z333" i="2"/>
  <c r="BP335" i="2"/>
  <c r="Z346" i="2"/>
  <c r="Z368" i="2"/>
  <c r="BP382" i="2"/>
  <c r="Z392" i="2"/>
  <c r="BP394" i="2"/>
  <c r="Z402" i="2"/>
  <c r="Y408" i="2"/>
  <c r="Z413" i="2"/>
  <c r="BN413" i="2"/>
  <c r="Z434" i="2"/>
  <c r="Z437" i="2"/>
  <c r="BN437" i="2"/>
  <c r="Z457" i="2"/>
  <c r="BN457" i="2"/>
  <c r="Z474" i="2"/>
  <c r="BN474" i="2"/>
  <c r="BN305" i="2"/>
  <c r="Z305" i="2"/>
  <c r="BP305" i="2"/>
  <c r="X507" i="2"/>
  <c r="BN296" i="2"/>
  <c r="Y303" i="2"/>
  <c r="Z296" i="2"/>
  <c r="R515" i="2"/>
  <c r="X505" i="2"/>
  <c r="D515" i="2"/>
  <c r="X509" i="2"/>
  <c r="X506" i="2"/>
  <c r="F9" i="2"/>
  <c r="Z22" i="2"/>
  <c r="Z23" i="2" s="1"/>
  <c r="Y23" i="2"/>
  <c r="Y24" i="2"/>
  <c r="BP31" i="2"/>
  <c r="BN35" i="2"/>
  <c r="BP35" i="2"/>
  <c r="Y36" i="2"/>
  <c r="BP56" i="2"/>
  <c r="Y66" i="2"/>
  <c r="BN70" i="2"/>
  <c r="BP70" i="2"/>
  <c r="BN74" i="2"/>
  <c r="BP74" i="2"/>
  <c r="BN84" i="2"/>
  <c r="BP84" i="2"/>
  <c r="BP89" i="2"/>
  <c r="BN114" i="2"/>
  <c r="BN147" i="2"/>
  <c r="BP147" i="2"/>
  <c r="BN162" i="2"/>
  <c r="BN165" i="2"/>
  <c r="BN182" i="2"/>
  <c r="BP182" i="2"/>
  <c r="BP186" i="2"/>
  <c r="BP196" i="2"/>
  <c r="BP206" i="2"/>
  <c r="BN221" i="2"/>
  <c r="BP221" i="2"/>
  <c r="BN241" i="2"/>
  <c r="BP241" i="2"/>
  <c r="BN248" i="2"/>
  <c r="BP248" i="2"/>
  <c r="BN252" i="2"/>
  <c r="BP252" i="2"/>
  <c r="Y253" i="2"/>
  <c r="Y261" i="2"/>
  <c r="Y282" i="2"/>
  <c r="Y283" i="2"/>
  <c r="Y293" i="2"/>
  <c r="BN298" i="2"/>
  <c r="BP298" i="2"/>
  <c r="BN300" i="2"/>
  <c r="BP300" i="2"/>
  <c r="BP315" i="2"/>
  <c r="BN315" i="2"/>
  <c r="Z315" i="2"/>
  <c r="BN320" i="2"/>
  <c r="BP320" i="2"/>
  <c r="BP322" i="2"/>
  <c r="BN322" i="2"/>
  <c r="Z322" i="2"/>
  <c r="BP326" i="2"/>
  <c r="BN326" i="2"/>
  <c r="Z326" i="2"/>
  <c r="Z329" i="2" s="1"/>
  <c r="BN344" i="2"/>
  <c r="BP351" i="2"/>
  <c r="BN351" i="2"/>
  <c r="Z351" i="2"/>
  <c r="BP357" i="2"/>
  <c r="BN357" i="2"/>
  <c r="Z357" i="2"/>
  <c r="Y363" i="2"/>
  <c r="Y362" i="2"/>
  <c r="BP361" i="2"/>
  <c r="BN361" i="2"/>
  <c r="Z361" i="2"/>
  <c r="Z362" i="2" s="1"/>
  <c r="Y371" i="2"/>
  <c r="Y370" i="2"/>
  <c r="Z366" i="2"/>
  <c r="BP377" i="2"/>
  <c r="Y380" i="2"/>
  <c r="Y379" i="2"/>
  <c r="BN377" i="2"/>
  <c r="Z377" i="2"/>
  <c r="BP378" i="2"/>
  <c r="BN378" i="2"/>
  <c r="Z378" i="2"/>
  <c r="BN391" i="2"/>
  <c r="BP395" i="2"/>
  <c r="BN395" i="2"/>
  <c r="Z395" i="2"/>
  <c r="BP412" i="2"/>
  <c r="BN412" i="2"/>
  <c r="Z412" i="2"/>
  <c r="Y416" i="2"/>
  <c r="X515" i="2"/>
  <c r="BP419" i="2"/>
  <c r="BN419" i="2"/>
  <c r="Z419" i="2"/>
  <c r="Z420" i="2" s="1"/>
  <c r="BN436" i="2"/>
  <c r="BP436" i="2"/>
  <c r="BN449" i="2"/>
  <c r="BN459" i="2"/>
  <c r="AA515" i="2"/>
  <c r="BN472" i="2"/>
  <c r="BN473" i="2"/>
  <c r="BP473" i="2"/>
  <c r="BN486" i="2"/>
  <c r="BP486" i="2"/>
  <c r="F10" i="2"/>
  <c r="Z29" i="2"/>
  <c r="BN29" i="2"/>
  <c r="BN30" i="2"/>
  <c r="Z31" i="2"/>
  <c r="BN41" i="2"/>
  <c r="BP41" i="2"/>
  <c r="BN43" i="2"/>
  <c r="BP43" i="2"/>
  <c r="Y44" i="2"/>
  <c r="Z54" i="2"/>
  <c r="BN54" i="2"/>
  <c r="BN55" i="2"/>
  <c r="Z56" i="2"/>
  <c r="Z57" i="2"/>
  <c r="Y58" i="2"/>
  <c r="Z64" i="2"/>
  <c r="BN64" i="2"/>
  <c r="Z68" i="2"/>
  <c r="BN68" i="2"/>
  <c r="Z75" i="2"/>
  <c r="BN75" i="2"/>
  <c r="Z76" i="2"/>
  <c r="BN76" i="2"/>
  <c r="Y81" i="2"/>
  <c r="Z78" i="2"/>
  <c r="BN78" i="2"/>
  <c r="Z89" i="2"/>
  <c r="Z90" i="2"/>
  <c r="Z95" i="2"/>
  <c r="Z98" i="2"/>
  <c r="BN98" i="2"/>
  <c r="BN100" i="2"/>
  <c r="BP100" i="2"/>
  <c r="F515" i="2"/>
  <c r="BP105" i="2"/>
  <c r="Y110" i="2"/>
  <c r="Z108" i="2"/>
  <c r="BN108" i="2"/>
  <c r="Y115" i="2"/>
  <c r="BN119" i="2"/>
  <c r="BP119" i="2"/>
  <c r="BP126" i="2"/>
  <c r="G515" i="2"/>
  <c r="Z132" i="2"/>
  <c r="Z133" i="2" s="1"/>
  <c r="BN132" i="2"/>
  <c r="Y133" i="2"/>
  <c r="Z136" i="2"/>
  <c r="BN136" i="2"/>
  <c r="BP136" i="2"/>
  <c r="BN137" i="2"/>
  <c r="Z148" i="2"/>
  <c r="Z149" i="2" s="1"/>
  <c r="BN148" i="2"/>
  <c r="Y150" i="2"/>
  <c r="Y156" i="2"/>
  <c r="BP163" i="2"/>
  <c r="Z171" i="2"/>
  <c r="BN171" i="2"/>
  <c r="BN172" i="2"/>
  <c r="Z186" i="2"/>
  <c r="Z187" i="2"/>
  <c r="Y188" i="2"/>
  <c r="Y189" i="2"/>
  <c r="Z196" i="2"/>
  <c r="Z197" i="2"/>
  <c r="Z206" i="2"/>
  <c r="Z207" i="2"/>
  <c r="Z210" i="2"/>
  <c r="BN210" i="2"/>
  <c r="Y216" i="2"/>
  <c r="Z223" i="2"/>
  <c r="BN223" i="2"/>
  <c r="Z225" i="2"/>
  <c r="BN225" i="2"/>
  <c r="BN231" i="2"/>
  <c r="BP231" i="2"/>
  <c r="Y232" i="2"/>
  <c r="Y245" i="2"/>
  <c r="Z243" i="2"/>
  <c r="BN243" i="2"/>
  <c r="Z250" i="2"/>
  <c r="BN250" i="2"/>
  <c r="Y262" i="2"/>
  <c r="BN257" i="2"/>
  <c r="BP257" i="2"/>
  <c r="BN259" i="2"/>
  <c r="BP259" i="2"/>
  <c r="Z260" i="2"/>
  <c r="BN260" i="2"/>
  <c r="BN265" i="2"/>
  <c r="BP265" i="2"/>
  <c r="Z281" i="2"/>
  <c r="Z282" i="2" s="1"/>
  <c r="BN281" i="2"/>
  <c r="Z286" i="2"/>
  <c r="BN286" i="2"/>
  <c r="BP286" i="2"/>
  <c r="BN288" i="2"/>
  <c r="BP288" i="2"/>
  <c r="BN290" i="2"/>
  <c r="BP290" i="2"/>
  <c r="Z295" i="2"/>
  <c r="BN295" i="2"/>
  <c r="BP295" i="2"/>
  <c r="Z299" i="2"/>
  <c r="BN299" i="2"/>
  <c r="Y310" i="2"/>
  <c r="Z306" i="2"/>
  <c r="BN306" i="2"/>
  <c r="BN308" i="2"/>
  <c r="BP308" i="2"/>
  <c r="BN319" i="2"/>
  <c r="BP319" i="2"/>
  <c r="BP341" i="2"/>
  <c r="BN341" i="2"/>
  <c r="Z341" i="2"/>
  <c r="BN343" i="2"/>
  <c r="Z343" i="2"/>
  <c r="BP366" i="2"/>
  <c r="BN367" i="2"/>
  <c r="BP388" i="2"/>
  <c r="BN388" i="2"/>
  <c r="Z388" i="2"/>
  <c r="BN390" i="2"/>
  <c r="Z390" i="2"/>
  <c r="BN401" i="2"/>
  <c r="BN414" i="2"/>
  <c r="BP414" i="2"/>
  <c r="Y421" i="2"/>
  <c r="Z515" i="2"/>
  <c r="BP430" i="2"/>
  <c r="BN438" i="2"/>
  <c r="Z438" i="2"/>
  <c r="BP456" i="2"/>
  <c r="BN456" i="2"/>
  <c r="Z456" i="2"/>
  <c r="BP466" i="2"/>
  <c r="BN466" i="2"/>
  <c r="Z466" i="2"/>
  <c r="BP480" i="2"/>
  <c r="BN480" i="2"/>
  <c r="Z480" i="2"/>
  <c r="Z483" i="2" s="1"/>
  <c r="BN487" i="2"/>
  <c r="Y489" i="2"/>
  <c r="BN497" i="2"/>
  <c r="Z497" i="2"/>
  <c r="Y317" i="2"/>
  <c r="BP313" i="2"/>
  <c r="BN328" i="2"/>
  <c r="BP328" i="2"/>
  <c r="BP333" i="2"/>
  <c r="BP334" i="2"/>
  <c r="BP345" i="2"/>
  <c r="BP346" i="2"/>
  <c r="BP368" i="2"/>
  <c r="BP369" i="2"/>
  <c r="BP392" i="2"/>
  <c r="BP393" i="2"/>
  <c r="BP402" i="2"/>
  <c r="BN407" i="2"/>
  <c r="Y415" i="2"/>
  <c r="BN411" i="2"/>
  <c r="BN431" i="2"/>
  <c r="BN433" i="2"/>
  <c r="BP433" i="2"/>
  <c r="BP434" i="2"/>
  <c r="BN441" i="2"/>
  <c r="BP441" i="2"/>
  <c r="BN455" i="2"/>
  <c r="BN465" i="2"/>
  <c r="BN475" i="2"/>
  <c r="BN481" i="2"/>
  <c r="BP481" i="2"/>
  <c r="Y484" i="2"/>
  <c r="Z310" i="2"/>
  <c r="Z85" i="2"/>
  <c r="BP47" i="2"/>
  <c r="BP96" i="2"/>
  <c r="BP165" i="2"/>
  <c r="J515" i="2"/>
  <c r="H9" i="2"/>
  <c r="Z26" i="2"/>
  <c r="BP28" i="2"/>
  <c r="BP53" i="2"/>
  <c r="Z61" i="2"/>
  <c r="BP63" i="2"/>
  <c r="BN83" i="2"/>
  <c r="BN99" i="2"/>
  <c r="BP112" i="2"/>
  <c r="Z120" i="2"/>
  <c r="Y134" i="2"/>
  <c r="BN146" i="2"/>
  <c r="Y149" i="2"/>
  <c r="Z158" i="2"/>
  <c r="BP160" i="2"/>
  <c r="BP170" i="2"/>
  <c r="BN181" i="2"/>
  <c r="Z191" i="2"/>
  <c r="BP193" i="2"/>
  <c r="BP203" i="2"/>
  <c r="Y212" i="2"/>
  <c r="Z222" i="2"/>
  <c r="BP224" i="2"/>
  <c r="BN239" i="2"/>
  <c r="Z242" i="2"/>
  <c r="Y274" i="2"/>
  <c r="BN287" i="2"/>
  <c r="BN297" i="2"/>
  <c r="BN307" i="2"/>
  <c r="BN327" i="2"/>
  <c r="BP342" i="2"/>
  <c r="BP352" i="2"/>
  <c r="Z373" i="2"/>
  <c r="Z374" i="2" s="1"/>
  <c r="BP389" i="2"/>
  <c r="BN397" i="2"/>
  <c r="BP424" i="2"/>
  <c r="BN439" i="2"/>
  <c r="Z442" i="2"/>
  <c r="BP444" i="2"/>
  <c r="BN454" i="2"/>
  <c r="BN464" i="2"/>
  <c r="Y467" i="2"/>
  <c r="BN479" i="2"/>
  <c r="BN482" i="2"/>
  <c r="BP492" i="2"/>
  <c r="K515" i="2"/>
  <c r="Y59" i="2"/>
  <c r="BP208" i="2"/>
  <c r="J9" i="2"/>
  <c r="Y48" i="2"/>
  <c r="BP68" i="2"/>
  <c r="BN89" i="2"/>
  <c r="Y92" i="2"/>
  <c r="BN105" i="2"/>
  <c r="Y116" i="2"/>
  <c r="Y139" i="2"/>
  <c r="Y174" i="2"/>
  <c r="Y199" i="2"/>
  <c r="Y217" i="2"/>
  <c r="Y228" i="2"/>
  <c r="Z248" i="2"/>
  <c r="Z265" i="2"/>
  <c r="BP281" i="2"/>
  <c r="BN333" i="2"/>
  <c r="Y336" i="2"/>
  <c r="Y348" i="2"/>
  <c r="Y383" i="2"/>
  <c r="BP431" i="2"/>
  <c r="BP449" i="2"/>
  <c r="BP459" i="2"/>
  <c r="BP487" i="2"/>
  <c r="Y498" i="2"/>
  <c r="Y71" i="2"/>
  <c r="BP91" i="2"/>
  <c r="BP107" i="2"/>
  <c r="Y128" i="2"/>
  <c r="BP198" i="2"/>
  <c r="BN26" i="2"/>
  <c r="Y37" i="2"/>
  <c r="BN61" i="2"/>
  <c r="BP83" i="2"/>
  <c r="BP99" i="2"/>
  <c r="BN120" i="2"/>
  <c r="BP146" i="2"/>
  <c r="BN158" i="2"/>
  <c r="BP181" i="2"/>
  <c r="BN191" i="2"/>
  <c r="BN222" i="2"/>
  <c r="Y233" i="2"/>
  <c r="BP239" i="2"/>
  <c r="BN242" i="2"/>
  <c r="Y254" i="2"/>
  <c r="BP287" i="2"/>
  <c r="BP297" i="2"/>
  <c r="BP307" i="2"/>
  <c r="BP327" i="2"/>
  <c r="Y353" i="2"/>
  <c r="BN373" i="2"/>
  <c r="BP397" i="2"/>
  <c r="Y409" i="2"/>
  <c r="Y425" i="2"/>
  <c r="BP439" i="2"/>
  <c r="BN442" i="2"/>
  <c r="Y445" i="2"/>
  <c r="BP454" i="2"/>
  <c r="BP464" i="2"/>
  <c r="BP479" i="2"/>
  <c r="BP482" i="2"/>
  <c r="Y493" i="2"/>
  <c r="M515" i="2"/>
  <c r="Y268" i="2"/>
  <c r="Y323" i="2"/>
  <c r="Y358" i="2"/>
  <c r="Y468" i="2"/>
  <c r="Y488" i="2"/>
  <c r="Z69" i="2"/>
  <c r="Z79" i="2"/>
  <c r="Y93" i="2"/>
  <c r="Z118" i="2"/>
  <c r="Z122" i="2" s="1"/>
  <c r="Z142" i="2"/>
  <c r="Z143" i="2" s="1"/>
  <c r="BP158" i="2"/>
  <c r="Z176" i="2"/>
  <c r="Z177" i="2" s="1"/>
  <c r="BP191" i="2"/>
  <c r="Z220" i="2"/>
  <c r="Z230" i="2"/>
  <c r="Z232" i="2" s="1"/>
  <c r="Z235" i="2"/>
  <c r="Z236" i="2" s="1"/>
  <c r="Z240" i="2"/>
  <c r="Z251" i="2"/>
  <c r="Y337" i="2"/>
  <c r="Y349" i="2"/>
  <c r="BP373" i="2"/>
  <c r="Y384" i="2"/>
  <c r="Y398" i="2"/>
  <c r="Z432" i="2"/>
  <c r="Z440" i="2"/>
  <c r="Z450" i="2"/>
  <c r="Z460" i="2"/>
  <c r="Y483" i="2"/>
  <c r="Y499" i="2"/>
  <c r="BP26" i="2"/>
  <c r="Y49" i="2"/>
  <c r="Y32" i="2"/>
  <c r="Z41" i="2"/>
  <c r="Z44" i="2" s="1"/>
  <c r="Z74" i="2"/>
  <c r="Z257" i="2"/>
  <c r="Z261" i="2" s="1"/>
  <c r="Y354" i="2"/>
  <c r="BN366" i="2"/>
  <c r="Y403" i="2"/>
  <c r="Z411" i="2"/>
  <c r="Y426" i="2"/>
  <c r="Y446" i="2"/>
  <c r="Z455" i="2"/>
  <c r="Z465" i="2"/>
  <c r="Z467" i="2" s="1"/>
  <c r="Z472" i="2"/>
  <c r="Z475" i="2"/>
  <c r="Y494" i="2"/>
  <c r="BN69" i="2"/>
  <c r="BN79" i="2"/>
  <c r="BN118" i="2"/>
  <c r="BN142" i="2"/>
  <c r="BN176" i="2"/>
  <c r="BN220" i="2"/>
  <c r="BN230" i="2"/>
  <c r="BN235" i="2"/>
  <c r="BN240" i="2"/>
  <c r="BN251" i="2"/>
  <c r="Y269" i="2"/>
  <c r="Y324" i="2"/>
  <c r="Y359" i="2"/>
  <c r="Y374" i="2"/>
  <c r="BN432" i="2"/>
  <c r="BN440" i="2"/>
  <c r="BN450" i="2"/>
  <c r="BN460" i="2"/>
  <c r="Z502" i="2"/>
  <c r="Z503" i="2" s="1"/>
  <c r="Z52" i="2"/>
  <c r="Y399" i="2"/>
  <c r="Z496" i="2"/>
  <c r="Z62" i="2"/>
  <c r="BN22" i="2"/>
  <c r="BN57" i="2"/>
  <c r="Z77" i="2"/>
  <c r="BN90" i="2"/>
  <c r="BN95" i="2"/>
  <c r="BN106" i="2"/>
  <c r="Y109" i="2"/>
  <c r="BP118" i="2"/>
  <c r="Z126" i="2"/>
  <c r="BP142" i="2"/>
  <c r="BN154" i="2"/>
  <c r="BN164" i="2"/>
  <c r="Y167" i="2"/>
  <c r="BP176" i="2"/>
  <c r="BN187" i="2"/>
  <c r="BN197" i="2"/>
  <c r="BN207" i="2"/>
  <c r="BP220" i="2"/>
  <c r="BP235" i="2"/>
  <c r="Z249" i="2"/>
  <c r="Z266" i="2"/>
  <c r="Z291" i="2"/>
  <c r="Z292" i="2" s="1"/>
  <c r="Z301" i="2"/>
  <c r="BN313" i="2"/>
  <c r="Y316" i="2"/>
  <c r="Z321" i="2"/>
  <c r="Z356" i="2"/>
  <c r="Z358" i="2" s="1"/>
  <c r="Y404" i="2"/>
  <c r="Z414" i="2"/>
  <c r="Y420" i="2"/>
  <c r="Z430" i="2"/>
  <c r="BN435" i="2"/>
  <c r="Z448" i="2"/>
  <c r="Z458" i="2"/>
  <c r="Z491" i="2"/>
  <c r="BN502" i="2"/>
  <c r="T515" i="2"/>
  <c r="BN27" i="2"/>
  <c r="BN62" i="2"/>
  <c r="Y65" i="2"/>
  <c r="BP411" i="2"/>
  <c r="BN443" i="2"/>
  <c r="BP472" i="2"/>
  <c r="Z486" i="2"/>
  <c r="Z488" i="2" s="1"/>
  <c r="BN496" i="2"/>
  <c r="B515" i="2"/>
  <c r="U515" i="2"/>
  <c r="BN52" i="2"/>
  <c r="Z30" i="2"/>
  <c r="Y45" i="2"/>
  <c r="Z55" i="2"/>
  <c r="BN77" i="2"/>
  <c r="BP95" i="2"/>
  <c r="BP106" i="2"/>
  <c r="Z114" i="2"/>
  <c r="BN126" i="2"/>
  <c r="Z137" i="2"/>
  <c r="Z138" i="2" s="1"/>
  <c r="Y143" i="2"/>
  <c r="BP154" i="2"/>
  <c r="Z162" i="2"/>
  <c r="Z172" i="2"/>
  <c r="Y177" i="2"/>
  <c r="Z195" i="2"/>
  <c r="Z205" i="2"/>
  <c r="Z215" i="2"/>
  <c r="Z226" i="2"/>
  <c r="Y236" i="2"/>
  <c r="BN249" i="2"/>
  <c r="BN266" i="2"/>
  <c r="BN291" i="2"/>
  <c r="BN301" i="2"/>
  <c r="BN321" i="2"/>
  <c r="Z344" i="2"/>
  <c r="BN356" i="2"/>
  <c r="Z367" i="2"/>
  <c r="Z370" i="2" s="1"/>
  <c r="Z391" i="2"/>
  <c r="Z401" i="2"/>
  <c r="Z403" i="2" s="1"/>
  <c r="BN430" i="2"/>
  <c r="BN448" i="2"/>
  <c r="Y451" i="2"/>
  <c r="BN458" i="2"/>
  <c r="Y461" i="2"/>
  <c r="BN491" i="2"/>
  <c r="BP502" i="2"/>
  <c r="V515" i="2"/>
  <c r="Z27" i="2"/>
  <c r="BP52" i="2"/>
  <c r="Y85" i="2"/>
  <c r="Y101" i="2"/>
  <c r="Y183" i="2"/>
  <c r="Y329" i="2"/>
  <c r="Z407" i="2"/>
  <c r="Z408" i="2" s="1"/>
  <c r="Y476" i="2"/>
  <c r="W515" i="2"/>
  <c r="BN195" i="2"/>
  <c r="BN205" i="2"/>
  <c r="BN215" i="2"/>
  <c r="BN226" i="2"/>
  <c r="BP448" i="2"/>
  <c r="Y503" i="2"/>
  <c r="Z47" i="2"/>
  <c r="Z48" i="2" s="1"/>
  <c r="Y122" i="2"/>
  <c r="Y144" i="2"/>
  <c r="Z198" i="2"/>
  <c r="Z208" i="2"/>
  <c r="Y244" i="2"/>
  <c r="Z314" i="2"/>
  <c r="Z319" i="2"/>
  <c r="Z335" i="2"/>
  <c r="Z347" i="2"/>
  <c r="Z382" i="2"/>
  <c r="Z383" i="2" s="1"/>
  <c r="Z394" i="2"/>
  <c r="Z436" i="2"/>
  <c r="Y462" i="2"/>
  <c r="Y515" i="2"/>
  <c r="Z91" i="2"/>
  <c r="Z92" i="2" s="1"/>
  <c r="Z96" i="2"/>
  <c r="Z107" i="2"/>
  <c r="Z109" i="2" s="1"/>
  <c r="Z28" i="2"/>
  <c r="Z53" i="2"/>
  <c r="Z63" i="2"/>
  <c r="Y86" i="2"/>
  <c r="Z112" i="2"/>
  <c r="Z160" i="2"/>
  <c r="Z170" i="2"/>
  <c r="Y184" i="2"/>
  <c r="Z193" i="2"/>
  <c r="Z203" i="2"/>
  <c r="Z224" i="2"/>
  <c r="Y292" i="2"/>
  <c r="Y302" i="2"/>
  <c r="Y330" i="2"/>
  <c r="Z342" i="2"/>
  <c r="Z352" i="2"/>
  <c r="Z353" i="2" s="1"/>
  <c r="Z389" i="2"/>
  <c r="Z424" i="2"/>
  <c r="Z425" i="2" s="1"/>
  <c r="Z444" i="2"/>
  <c r="Y477" i="2"/>
  <c r="Z492" i="2"/>
  <c r="Y211" i="2"/>
  <c r="Y504" i="2"/>
  <c r="BN112" i="2"/>
  <c r="BN170" i="2"/>
  <c r="Z239" i="2"/>
  <c r="Z398" i="2" l="1"/>
  <c r="Z348" i="2"/>
  <c r="Z101" i="2"/>
  <c r="Z336" i="2"/>
  <c r="Z316" i="2"/>
  <c r="Z216" i="2"/>
  <c r="Z302" i="2"/>
  <c r="Z127" i="2"/>
  <c r="Z498" i="2"/>
  <c r="Z476" i="2"/>
  <c r="Z71" i="2"/>
  <c r="Z379" i="2"/>
  <c r="Z461" i="2"/>
  <c r="X508" i="2"/>
  <c r="Z211" i="2"/>
  <c r="Y505" i="2"/>
  <c r="Z253" i="2"/>
  <c r="Z188" i="2"/>
  <c r="Z445" i="2"/>
  <c r="Y509" i="2"/>
  <c r="Y507" i="2"/>
  <c r="Z268" i="2"/>
  <c r="Z65" i="2"/>
  <c r="Z32" i="2"/>
  <c r="Y506" i="2"/>
  <c r="Z80" i="2"/>
  <c r="Z199" i="2"/>
  <c r="Z415" i="2"/>
  <c r="Z493" i="2"/>
  <c r="Z227" i="2"/>
  <c r="Z244" i="2"/>
  <c r="Z323" i="2"/>
  <c r="Z173" i="2"/>
  <c r="Z451" i="2"/>
  <c r="Z58" i="2"/>
  <c r="Z167" i="2"/>
  <c r="Z115" i="2"/>
  <c r="Y508" i="2" l="1"/>
  <c r="Z510" i="2"/>
</calcChain>
</file>

<file path=xl/sharedStrings.xml><?xml version="1.0" encoding="utf-8"?>
<sst xmlns="http://schemas.openxmlformats.org/spreadsheetml/2006/main" count="3760" uniqueCount="813">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</sst>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6" t="s">
        <v>8</v>
      </c>
      <c r="B5" s="576"/>
      <c r="C5" s="576"/>
      <c r="D5" s="577"/>
      <c r="E5" s="577"/>
      <c r="F5" s="578" t="s">
        <v>14</v>
      </c>
      <c r="G5" s="578"/>
      <c r="H5" s="577" t="s">
        <v>812</v>
      </c>
      <c r="I5" s="577"/>
      <c r="J5" s="577"/>
      <c r="K5" s="577"/>
      <c r="L5" s="577"/>
      <c r="M5" s="577"/>
      <c r="N5" s="72"/>
      <c r="P5" s="27" t="s">
        <v>4</v>
      </c>
      <c r="Q5" s="579">
        <v>45858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 x14ac:dyDescent="0.2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Воскресенье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 x14ac:dyDescent="0.2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0.41666666666666669</v>
      </c>
      <c r="R8" s="599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0"/>
      <c r="C9" s="600"/>
      <c r="D9" s="601" t="s">
        <v>45</v>
      </c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0"/>
      <c r="H9" s="603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70"/>
      <c r="P9" s="31" t="s">
        <v>15</v>
      </c>
      <c r="Q9" s="604"/>
      <c r="R9" s="604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0"/>
      <c r="C10" s="600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0"/>
      <c r="H10" s="605" t="str">
        <f>IFERROR(VLOOKUP($D$10,Proxy,2,FALSE),"")</f>
        <v/>
      </c>
      <c r="I10" s="605"/>
      <c r="J10" s="605"/>
      <c r="K10" s="605"/>
      <c r="L10" s="605"/>
      <c r="M10" s="605"/>
      <c r="N10" s="71"/>
      <c r="P10" s="31" t="s">
        <v>32</v>
      </c>
      <c r="Q10" s="606"/>
      <c r="R10" s="606"/>
      <c r="U10" s="29" t="s">
        <v>12</v>
      </c>
      <c r="V10" s="607" t="s">
        <v>70</v>
      </c>
      <c r="W10" s="6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9"/>
      <c r="R11" s="609"/>
      <c r="U11" s="29" t="s">
        <v>28</v>
      </c>
      <c r="V11" s="610" t="s">
        <v>54</v>
      </c>
      <c r="W11" s="6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1" t="s">
        <v>71</v>
      </c>
      <c r="B12" s="611"/>
      <c r="C12" s="611"/>
      <c r="D12" s="611"/>
      <c r="E12" s="611"/>
      <c r="F12" s="611"/>
      <c r="G12" s="611"/>
      <c r="H12" s="611"/>
      <c r="I12" s="611"/>
      <c r="J12" s="611"/>
      <c r="K12" s="611"/>
      <c r="L12" s="611"/>
      <c r="M12" s="611"/>
      <c r="N12" s="76"/>
      <c r="P12" s="27" t="s">
        <v>30</v>
      </c>
      <c r="Q12" s="599"/>
      <c r="R12" s="599"/>
      <c r="S12" s="28"/>
      <c r="T12"/>
      <c r="U12" s="29" t="s">
        <v>45</v>
      </c>
      <c r="V12" s="612"/>
      <c r="W12" s="612"/>
      <c r="X12"/>
      <c r="AB12" s="59"/>
      <c r="AC12" s="59"/>
      <c r="AD12" s="59"/>
      <c r="AE12" s="59"/>
    </row>
    <row r="13" spans="1:32" s="17" customFormat="1" ht="23.25" customHeight="1" x14ac:dyDescent="0.2">
      <c r="A13" s="611" t="s">
        <v>72</v>
      </c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1"/>
      <c r="M13" s="611"/>
      <c r="N13" s="76"/>
      <c r="O13" s="31"/>
      <c r="P13" s="31" t="s">
        <v>31</v>
      </c>
      <c r="Q13" s="610"/>
      <c r="R13" s="6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1" t="s">
        <v>73</v>
      </c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3" t="s">
        <v>74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77"/>
      <c r="O15"/>
      <c r="P15" s="614" t="s">
        <v>60</v>
      </c>
      <c r="Q15" s="614"/>
      <c r="R15" s="614"/>
      <c r="S15" s="614"/>
      <c r="T15" s="6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5"/>
      <c r="Q16" s="615"/>
      <c r="R16" s="615"/>
      <c r="S16" s="615"/>
      <c r="T16" s="6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8" t="s">
        <v>58</v>
      </c>
      <c r="B17" s="618" t="s">
        <v>48</v>
      </c>
      <c r="C17" s="620" t="s">
        <v>47</v>
      </c>
      <c r="D17" s="622" t="s">
        <v>49</v>
      </c>
      <c r="E17" s="623"/>
      <c r="F17" s="618" t="s">
        <v>21</v>
      </c>
      <c r="G17" s="618" t="s">
        <v>24</v>
      </c>
      <c r="H17" s="618" t="s">
        <v>22</v>
      </c>
      <c r="I17" s="618" t="s">
        <v>23</v>
      </c>
      <c r="J17" s="618" t="s">
        <v>16</v>
      </c>
      <c r="K17" s="618" t="s">
        <v>65</v>
      </c>
      <c r="L17" s="618" t="s">
        <v>63</v>
      </c>
      <c r="M17" s="618" t="s">
        <v>2</v>
      </c>
      <c r="N17" s="618" t="s">
        <v>62</v>
      </c>
      <c r="O17" s="618" t="s">
        <v>25</v>
      </c>
      <c r="P17" s="622" t="s">
        <v>17</v>
      </c>
      <c r="Q17" s="626"/>
      <c r="R17" s="626"/>
      <c r="S17" s="626"/>
      <c r="T17" s="623"/>
      <c r="U17" s="616" t="s">
        <v>55</v>
      </c>
      <c r="V17" s="617"/>
      <c r="W17" s="618" t="s">
        <v>6</v>
      </c>
      <c r="X17" s="618" t="s">
        <v>41</v>
      </c>
      <c r="Y17" s="628" t="s">
        <v>53</v>
      </c>
      <c r="Z17" s="630" t="s">
        <v>18</v>
      </c>
      <c r="AA17" s="632" t="s">
        <v>59</v>
      </c>
      <c r="AB17" s="632" t="s">
        <v>19</v>
      </c>
      <c r="AC17" s="632" t="s">
        <v>64</v>
      </c>
      <c r="AD17" s="634" t="s">
        <v>56</v>
      </c>
      <c r="AE17" s="635"/>
      <c r="AF17" s="636"/>
      <c r="AG17" s="82"/>
      <c r="BD17" s="81" t="s">
        <v>61</v>
      </c>
    </row>
    <row r="18" spans="1:68" ht="14.25" customHeight="1" x14ac:dyDescent="0.2">
      <c r="A18" s="619"/>
      <c r="B18" s="619"/>
      <c r="C18" s="621"/>
      <c r="D18" s="624"/>
      <c r="E18" s="625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24"/>
      <c r="Q18" s="627"/>
      <c r="R18" s="627"/>
      <c r="S18" s="627"/>
      <c r="T18" s="625"/>
      <c r="U18" s="83" t="s">
        <v>44</v>
      </c>
      <c r="V18" s="83" t="s">
        <v>43</v>
      </c>
      <c r="W18" s="619"/>
      <c r="X18" s="619"/>
      <c r="Y18" s="629"/>
      <c r="Z18" s="631"/>
      <c r="AA18" s="633"/>
      <c r="AB18" s="633"/>
      <c r="AC18" s="633"/>
      <c r="AD18" s="637"/>
      <c r="AE18" s="638"/>
      <c r="AF18" s="639"/>
      <c r="AG18" s="82"/>
      <c r="BD18" s="81"/>
    </row>
    <row r="19" spans="1:68" ht="27.75" hidden="1" customHeight="1" x14ac:dyDescent="0.2">
      <c r="A19" s="640" t="s">
        <v>77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54"/>
      <c r="AB19" s="54"/>
      <c r="AC19" s="54"/>
    </row>
    <row r="20" spans="1:68" ht="16.5" hidden="1" customHeight="1" x14ac:dyDescent="0.25">
      <c r="A20" s="641" t="s">
        <v>77</v>
      </c>
      <c r="B20" s="641"/>
      <c r="C20" s="641"/>
      <c r="D20" s="641"/>
      <c r="E20" s="641"/>
      <c r="F20" s="641"/>
      <c r="G20" s="641"/>
      <c r="H20" s="641"/>
      <c r="I20" s="641"/>
      <c r="J20" s="641"/>
      <c r="K20" s="641"/>
      <c r="L20" s="641"/>
      <c r="M20" s="641"/>
      <c r="N20" s="641"/>
      <c r="O20" s="641"/>
      <c r="P20" s="641"/>
      <c r="Q20" s="641"/>
      <c r="R20" s="641"/>
      <c r="S20" s="641"/>
      <c r="T20" s="641"/>
      <c r="U20" s="641"/>
      <c r="V20" s="641"/>
      <c r="W20" s="641"/>
      <c r="X20" s="641"/>
      <c r="Y20" s="641"/>
      <c r="Z20" s="641"/>
      <c r="AA20" s="65"/>
      <c r="AB20" s="65"/>
      <c r="AC20" s="79"/>
    </row>
    <row r="21" spans="1:68" ht="14.25" hidden="1" customHeight="1" x14ac:dyDescent="0.25">
      <c r="A21" s="642" t="s">
        <v>78</v>
      </c>
      <c r="B21" s="642"/>
      <c r="C21" s="642"/>
      <c r="D21" s="642"/>
      <c r="E21" s="642"/>
      <c r="F21" s="642"/>
      <c r="G21" s="642"/>
      <c r="H21" s="642"/>
      <c r="I21" s="642"/>
      <c r="J21" s="642"/>
      <c r="K21" s="642"/>
      <c r="L21" s="642"/>
      <c r="M21" s="642"/>
      <c r="N21" s="642"/>
      <c r="O21" s="642"/>
      <c r="P21" s="642"/>
      <c r="Q21" s="642"/>
      <c r="R21" s="642"/>
      <c r="S21" s="642"/>
      <c r="T21" s="642"/>
      <c r="U21" s="642"/>
      <c r="V21" s="642"/>
      <c r="W21" s="642"/>
      <c r="X21" s="642"/>
      <c r="Y21" s="642"/>
      <c r="Z21" s="64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43">
        <v>4680115886643</v>
      </c>
      <c r="E22" s="64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4" t="s">
        <v>81</v>
      </c>
      <c r="Q22" s="645"/>
      <c r="R22" s="645"/>
      <c r="S22" s="645"/>
      <c r="T22" s="64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50"/>
      <c r="B23" s="650"/>
      <c r="C23" s="650"/>
      <c r="D23" s="650"/>
      <c r="E23" s="650"/>
      <c r="F23" s="650"/>
      <c r="G23" s="650"/>
      <c r="H23" s="650"/>
      <c r="I23" s="650"/>
      <c r="J23" s="650"/>
      <c r="K23" s="650"/>
      <c r="L23" s="650"/>
      <c r="M23" s="650"/>
      <c r="N23" s="650"/>
      <c r="O23" s="651"/>
      <c r="P23" s="647" t="s">
        <v>40</v>
      </c>
      <c r="Q23" s="648"/>
      <c r="R23" s="648"/>
      <c r="S23" s="648"/>
      <c r="T23" s="648"/>
      <c r="U23" s="648"/>
      <c r="V23" s="64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50"/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  <c r="N24" s="650"/>
      <c r="O24" s="651"/>
      <c r="P24" s="647" t="s">
        <v>40</v>
      </c>
      <c r="Q24" s="648"/>
      <c r="R24" s="648"/>
      <c r="S24" s="648"/>
      <c r="T24" s="648"/>
      <c r="U24" s="648"/>
      <c r="V24" s="64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42" t="s">
        <v>85</v>
      </c>
      <c r="B25" s="642"/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43">
        <v>4680115885912</v>
      </c>
      <c r="E26" s="6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5"/>
      <c r="R26" s="645"/>
      <c r="S26" s="645"/>
      <c r="T26" s="6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43">
        <v>4607091388237</v>
      </c>
      <c r="E27" s="6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5"/>
      <c r="R27" s="645"/>
      <c r="S27" s="645"/>
      <c r="T27" s="6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43">
        <v>4680115886230</v>
      </c>
      <c r="E28" s="64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5"/>
      <c r="R28" s="645"/>
      <c r="S28" s="645"/>
      <c r="T28" s="64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43">
        <v>4680115886247</v>
      </c>
      <c r="E29" s="64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5"/>
      <c r="R29" s="645"/>
      <c r="S29" s="645"/>
      <c r="T29" s="64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43">
        <v>4680115885905</v>
      </c>
      <c r="E30" s="64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5"/>
      <c r="R30" s="645"/>
      <c r="S30" s="645"/>
      <c r="T30" s="64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43">
        <v>4607091388244</v>
      </c>
      <c r="E31" s="64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5"/>
      <c r="R31" s="645"/>
      <c r="S31" s="645"/>
      <c r="T31" s="64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50"/>
      <c r="B32" s="650"/>
      <c r="C32" s="650"/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1"/>
      <c r="P32" s="647" t="s">
        <v>40</v>
      </c>
      <c r="Q32" s="648"/>
      <c r="R32" s="648"/>
      <c r="S32" s="648"/>
      <c r="T32" s="648"/>
      <c r="U32" s="648"/>
      <c r="V32" s="64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50"/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1"/>
      <c r="P33" s="647" t="s">
        <v>40</v>
      </c>
      <c r="Q33" s="648"/>
      <c r="R33" s="648"/>
      <c r="S33" s="648"/>
      <c r="T33" s="648"/>
      <c r="U33" s="648"/>
      <c r="V33" s="64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42" t="s">
        <v>106</v>
      </c>
      <c r="B34" s="642"/>
      <c r="C34" s="642"/>
      <c r="D34" s="642"/>
      <c r="E34" s="642"/>
      <c r="F34" s="642"/>
      <c r="G34" s="642"/>
      <c r="H34" s="642"/>
      <c r="I34" s="642"/>
      <c r="J34" s="642"/>
      <c r="K34" s="642"/>
      <c r="L34" s="642"/>
      <c r="M34" s="642"/>
      <c r="N34" s="642"/>
      <c r="O34" s="642"/>
      <c r="P34" s="642"/>
      <c r="Q34" s="642"/>
      <c r="R34" s="642"/>
      <c r="S34" s="642"/>
      <c r="T34" s="642"/>
      <c r="U34" s="642"/>
      <c r="V34" s="642"/>
      <c r="W34" s="642"/>
      <c r="X34" s="642"/>
      <c r="Y34" s="642"/>
      <c r="Z34" s="64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43">
        <v>4607091388503</v>
      </c>
      <c r="E35" s="64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5"/>
      <c r="R35" s="645"/>
      <c r="S35" s="645"/>
      <c r="T35" s="64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50"/>
      <c r="B36" s="650"/>
      <c r="C36" s="650"/>
      <c r="D36" s="650"/>
      <c r="E36" s="650"/>
      <c r="F36" s="650"/>
      <c r="G36" s="650"/>
      <c r="H36" s="650"/>
      <c r="I36" s="650"/>
      <c r="J36" s="650"/>
      <c r="K36" s="650"/>
      <c r="L36" s="650"/>
      <c r="M36" s="650"/>
      <c r="N36" s="650"/>
      <c r="O36" s="651"/>
      <c r="P36" s="647" t="s">
        <v>40</v>
      </c>
      <c r="Q36" s="648"/>
      <c r="R36" s="648"/>
      <c r="S36" s="648"/>
      <c r="T36" s="648"/>
      <c r="U36" s="648"/>
      <c r="V36" s="64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50"/>
      <c r="B37" s="650"/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  <c r="O37" s="651"/>
      <c r="P37" s="647" t="s">
        <v>40</v>
      </c>
      <c r="Q37" s="648"/>
      <c r="R37" s="648"/>
      <c r="S37" s="648"/>
      <c r="T37" s="648"/>
      <c r="U37" s="648"/>
      <c r="V37" s="64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40" t="s">
        <v>112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54"/>
      <c r="AB38" s="54"/>
      <c r="AC38" s="54"/>
    </row>
    <row r="39" spans="1:68" ht="16.5" hidden="1" customHeight="1" x14ac:dyDescent="0.25">
      <c r="A39" s="641" t="s">
        <v>113</v>
      </c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Y39" s="641"/>
      <c r="Z39" s="641"/>
      <c r="AA39" s="65"/>
      <c r="AB39" s="65"/>
      <c r="AC39" s="79"/>
    </row>
    <row r="40" spans="1:68" ht="14.25" hidden="1" customHeight="1" x14ac:dyDescent="0.25">
      <c r="A40" s="642" t="s">
        <v>114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/>
      <c r="M40" s="642"/>
      <c r="N40" s="642"/>
      <c r="O40" s="642"/>
      <c r="P40" s="642"/>
      <c r="Q40" s="642"/>
      <c r="R40" s="642"/>
      <c r="S40" s="642"/>
      <c r="T40" s="642"/>
      <c r="U40" s="642"/>
      <c r="V40" s="642"/>
      <c r="W40" s="642"/>
      <c r="X40" s="642"/>
      <c r="Y40" s="642"/>
      <c r="Z40" s="64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43">
        <v>4607091385670</v>
      </c>
      <c r="E41" s="64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5"/>
      <c r="R41" s="645"/>
      <c r="S41" s="645"/>
      <c r="T41" s="64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43">
        <v>4607091385687</v>
      </c>
      <c r="E42" s="64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5"/>
      <c r="R42" s="645"/>
      <c r="S42" s="645"/>
      <c r="T42" s="64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43">
        <v>4680115882539</v>
      </c>
      <c r="E43" s="64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5"/>
      <c r="R43" s="645"/>
      <c r="S43" s="645"/>
      <c r="T43" s="64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50"/>
      <c r="B44" s="650"/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1"/>
      <c r="P44" s="647" t="s">
        <v>40</v>
      </c>
      <c r="Q44" s="648"/>
      <c r="R44" s="648"/>
      <c r="S44" s="648"/>
      <c r="T44" s="648"/>
      <c r="U44" s="648"/>
      <c r="V44" s="64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50"/>
      <c r="B45" s="650"/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1"/>
      <c r="P45" s="647" t="s">
        <v>40</v>
      </c>
      <c r="Q45" s="648"/>
      <c r="R45" s="648"/>
      <c r="S45" s="648"/>
      <c r="T45" s="648"/>
      <c r="U45" s="648"/>
      <c r="V45" s="64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42" t="s">
        <v>85</v>
      </c>
      <c r="B46" s="642"/>
      <c r="C46" s="642"/>
      <c r="D46" s="642"/>
      <c r="E46" s="642"/>
      <c r="F46" s="642"/>
      <c r="G46" s="642"/>
      <c r="H46" s="642"/>
      <c r="I46" s="642"/>
      <c r="J46" s="642"/>
      <c r="K46" s="642"/>
      <c r="L46" s="642"/>
      <c r="M46" s="642"/>
      <c r="N46" s="642"/>
      <c r="O46" s="642"/>
      <c r="P46" s="642"/>
      <c r="Q46" s="642"/>
      <c r="R46" s="642"/>
      <c r="S46" s="642"/>
      <c r="T46" s="642"/>
      <c r="U46" s="642"/>
      <c r="V46" s="642"/>
      <c r="W46" s="642"/>
      <c r="X46" s="642"/>
      <c r="Y46" s="642"/>
      <c r="Z46" s="64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43">
        <v>4680115884915</v>
      </c>
      <c r="E47" s="64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5"/>
      <c r="R47" s="645"/>
      <c r="S47" s="645"/>
      <c r="T47" s="64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50"/>
      <c r="B48" s="650"/>
      <c r="C48" s="650"/>
      <c r="D48" s="650"/>
      <c r="E48" s="650"/>
      <c r="F48" s="650"/>
      <c r="G48" s="650"/>
      <c r="H48" s="650"/>
      <c r="I48" s="650"/>
      <c r="J48" s="650"/>
      <c r="K48" s="650"/>
      <c r="L48" s="650"/>
      <c r="M48" s="650"/>
      <c r="N48" s="650"/>
      <c r="O48" s="651"/>
      <c r="P48" s="647" t="s">
        <v>40</v>
      </c>
      <c r="Q48" s="648"/>
      <c r="R48" s="648"/>
      <c r="S48" s="648"/>
      <c r="T48" s="648"/>
      <c r="U48" s="648"/>
      <c r="V48" s="64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50"/>
      <c r="B49" s="650"/>
      <c r="C49" s="650"/>
      <c r="D49" s="650"/>
      <c r="E49" s="650"/>
      <c r="F49" s="650"/>
      <c r="G49" s="650"/>
      <c r="H49" s="650"/>
      <c r="I49" s="650"/>
      <c r="J49" s="650"/>
      <c r="K49" s="650"/>
      <c r="L49" s="650"/>
      <c r="M49" s="650"/>
      <c r="N49" s="650"/>
      <c r="O49" s="651"/>
      <c r="P49" s="647" t="s">
        <v>40</v>
      </c>
      <c r="Q49" s="648"/>
      <c r="R49" s="648"/>
      <c r="S49" s="648"/>
      <c r="T49" s="648"/>
      <c r="U49" s="648"/>
      <c r="V49" s="64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41" t="s">
        <v>130</v>
      </c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  <c r="O50" s="641"/>
      <c r="P50" s="641"/>
      <c r="Q50" s="641"/>
      <c r="R50" s="641"/>
      <c r="S50" s="641"/>
      <c r="T50" s="641"/>
      <c r="U50" s="641"/>
      <c r="V50" s="641"/>
      <c r="W50" s="641"/>
      <c r="X50" s="641"/>
      <c r="Y50" s="641"/>
      <c r="Z50" s="641"/>
      <c r="AA50" s="65"/>
      <c r="AB50" s="65"/>
      <c r="AC50" s="79"/>
    </row>
    <row r="51" spans="1:68" ht="14.25" hidden="1" customHeight="1" x14ac:dyDescent="0.25">
      <c r="A51" s="642" t="s">
        <v>114</v>
      </c>
      <c r="B51" s="642"/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43">
        <v>4680115885882</v>
      </c>
      <c r="E52" s="64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5"/>
      <c r="R52" s="645"/>
      <c r="S52" s="645"/>
      <c r="T52" s="6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3">
        <v>4680115881426</v>
      </c>
      <c r="E53" s="64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5"/>
      <c r="R53" s="645"/>
      <c r="S53" s="645"/>
      <c r="T53" s="646"/>
      <c r="U53" s="39" t="s">
        <v>45</v>
      </c>
      <c r="V53" s="39" t="s">
        <v>45</v>
      </c>
      <c r="W53" s="40" t="s">
        <v>0</v>
      </c>
      <c r="X53" s="58">
        <v>2073.6</v>
      </c>
      <c r="Y53" s="55">
        <f t="shared" si="6"/>
        <v>2073.6000000000004</v>
      </c>
      <c r="Z53" s="41">
        <f>IFERROR(IF(Y53=0,"",ROUNDUP(Y53/H53,0)*0.01898),"")</f>
        <v>3.6441600000000003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2157.1199999999994</v>
      </c>
      <c r="BN53" s="78">
        <f t="shared" si="8"/>
        <v>2157.1200000000003</v>
      </c>
      <c r="BO53" s="78">
        <f t="shared" si="9"/>
        <v>2.9999999999999996</v>
      </c>
      <c r="BP53" s="78">
        <f t="shared" si="10"/>
        <v>3.0000000000000004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43">
        <v>4680115880283</v>
      </c>
      <c r="E54" s="64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5"/>
      <c r="R54" s="645"/>
      <c r="S54" s="645"/>
      <c r="T54" s="6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43">
        <v>4680115881525</v>
      </c>
      <c r="E55" s="64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5"/>
      <c r="R55" s="645"/>
      <c r="S55" s="645"/>
      <c r="T55" s="64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43">
        <v>4680115885899</v>
      </c>
      <c r="E56" s="64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5"/>
      <c r="R56" s="645"/>
      <c r="S56" s="645"/>
      <c r="T56" s="64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3">
        <v>4680115881419</v>
      </c>
      <c r="E57" s="64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5"/>
      <c r="R57" s="645"/>
      <c r="S57" s="645"/>
      <c r="T57" s="646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650"/>
      <c r="B58" s="650"/>
      <c r="C58" s="650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1"/>
      <c r="P58" s="647" t="s">
        <v>40</v>
      </c>
      <c r="Q58" s="648"/>
      <c r="R58" s="648"/>
      <c r="S58" s="648"/>
      <c r="T58" s="648"/>
      <c r="U58" s="648"/>
      <c r="V58" s="649"/>
      <c r="W58" s="42" t="s">
        <v>39</v>
      </c>
      <c r="X58" s="43">
        <f>IFERROR(X52/H52,"0")+IFERROR(X53/H53,"0")+IFERROR(X54/H54,"0")+IFERROR(X55/H55,"0")+IFERROR(X56/H56,"0")+IFERROR(X57/H57,"0")</f>
        <v>588</v>
      </c>
      <c r="Y58" s="43">
        <f>IFERROR(Y52/H52,"0")+IFERROR(Y53/H53,"0")+IFERROR(Y54/H54,"0")+IFERROR(Y55/H55,"0")+IFERROR(Y56/H56,"0")+IFERROR(Y57/H57,"0")</f>
        <v>588</v>
      </c>
      <c r="Z58" s="43">
        <f>IFERROR(IF(Z52="",0,Z52),"0")+IFERROR(IF(Z53="",0,Z53),"0")+IFERROR(IF(Z54="",0,Z54),"0")+IFERROR(IF(Z55="",0,Z55),"0")+IFERROR(IF(Z56="",0,Z56),"0")+IFERROR(IF(Z57="",0,Z57),"0")</f>
        <v>7.2160799999999998</v>
      </c>
      <c r="AA58" s="67"/>
      <c r="AB58" s="67"/>
      <c r="AC58" s="67"/>
    </row>
    <row r="59" spans="1:68" x14ac:dyDescent="0.2">
      <c r="A59" s="650"/>
      <c r="B59" s="650"/>
      <c r="C59" s="650"/>
      <c r="D59" s="650"/>
      <c r="E59" s="650"/>
      <c r="F59" s="650"/>
      <c r="G59" s="650"/>
      <c r="H59" s="650"/>
      <c r="I59" s="650"/>
      <c r="J59" s="650"/>
      <c r="K59" s="650"/>
      <c r="L59" s="650"/>
      <c r="M59" s="650"/>
      <c r="N59" s="650"/>
      <c r="O59" s="651"/>
      <c r="P59" s="647" t="s">
        <v>40</v>
      </c>
      <c r="Q59" s="648"/>
      <c r="R59" s="648"/>
      <c r="S59" s="648"/>
      <c r="T59" s="648"/>
      <c r="U59" s="648"/>
      <c r="V59" s="649"/>
      <c r="W59" s="42" t="s">
        <v>0</v>
      </c>
      <c r="X59" s="43">
        <f>IFERROR(SUM(X52:X57),"0")</f>
        <v>3855.6</v>
      </c>
      <c r="Y59" s="43">
        <f>IFERROR(SUM(Y52:Y57),"0")</f>
        <v>3855.6000000000004</v>
      </c>
      <c r="Z59" s="42"/>
      <c r="AA59" s="67"/>
      <c r="AB59" s="67"/>
      <c r="AC59" s="67"/>
    </row>
    <row r="60" spans="1:68" ht="14.25" hidden="1" customHeight="1" x14ac:dyDescent="0.25">
      <c r="A60" s="642" t="s">
        <v>150</v>
      </c>
      <c r="B60" s="642"/>
      <c r="C60" s="642"/>
      <c r="D60" s="642"/>
      <c r="E60" s="642"/>
      <c r="F60" s="642"/>
      <c r="G60" s="642"/>
      <c r="H60" s="642"/>
      <c r="I60" s="642"/>
      <c r="J60" s="642"/>
      <c r="K60" s="642"/>
      <c r="L60" s="642"/>
      <c r="M60" s="642"/>
      <c r="N60" s="642"/>
      <c r="O60" s="642"/>
      <c r="P60" s="642"/>
      <c r="Q60" s="642"/>
      <c r="R60" s="642"/>
      <c r="S60" s="642"/>
      <c r="T60" s="642"/>
      <c r="U60" s="642"/>
      <c r="V60" s="642"/>
      <c r="W60" s="642"/>
      <c r="X60" s="642"/>
      <c r="Y60" s="642"/>
      <c r="Z60" s="64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3">
        <v>4680115881440</v>
      </c>
      <c r="E61" s="64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5"/>
      <c r="R61" s="645"/>
      <c r="S61" s="645"/>
      <c r="T61" s="646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43">
        <v>4680115882751</v>
      </c>
      <c r="E62" s="64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5"/>
      <c r="R62" s="645"/>
      <c r="S62" s="645"/>
      <c r="T62" s="64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43">
        <v>4680115885950</v>
      </c>
      <c r="E63" s="64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5"/>
      <c r="R63" s="645"/>
      <c r="S63" s="645"/>
      <c r="T63" s="64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3">
        <v>4680115881433</v>
      </c>
      <c r="E64" s="64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5"/>
      <c r="R64" s="645"/>
      <c r="S64" s="645"/>
      <c r="T64" s="646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50"/>
      <c r="B65" s="650"/>
      <c r="C65" s="650"/>
      <c r="D65" s="650"/>
      <c r="E65" s="650"/>
      <c r="F65" s="650"/>
      <c r="G65" s="650"/>
      <c r="H65" s="650"/>
      <c r="I65" s="650"/>
      <c r="J65" s="650"/>
      <c r="K65" s="650"/>
      <c r="L65" s="650"/>
      <c r="M65" s="650"/>
      <c r="N65" s="650"/>
      <c r="O65" s="651"/>
      <c r="P65" s="647" t="s">
        <v>40</v>
      </c>
      <c r="Q65" s="648"/>
      <c r="R65" s="648"/>
      <c r="S65" s="648"/>
      <c r="T65" s="648"/>
      <c r="U65" s="648"/>
      <c r="V65" s="649"/>
      <c r="W65" s="42" t="s">
        <v>39</v>
      </c>
      <c r="X65" s="43">
        <f>IFERROR(X61/H61,"0")+IFERROR(X62/H62,"0")+IFERROR(X63/H63,"0")+IFERROR(X64/H64,"0")</f>
        <v>293.11111111111109</v>
      </c>
      <c r="Y65" s="43">
        <f>IFERROR(Y61/H61,"0")+IFERROR(Y62/H62,"0")+IFERROR(Y63/H63,"0")+IFERROR(Y64/H64,"0")</f>
        <v>294</v>
      </c>
      <c r="Z65" s="43">
        <f>IFERROR(IF(Z61="",0,Z61),"0")+IFERROR(IF(Z62="",0,Z62),"0")+IFERROR(IF(Z63="",0,Z63),"0")+IFERROR(IF(Z64="",0,Z64),"0")</f>
        <v>3.3105799999999999</v>
      </c>
      <c r="AA65" s="67"/>
      <c r="AB65" s="67"/>
      <c r="AC65" s="67"/>
    </row>
    <row r="66" spans="1:68" x14ac:dyDescent="0.2">
      <c r="A66" s="650"/>
      <c r="B66" s="650"/>
      <c r="C66" s="650"/>
      <c r="D66" s="650"/>
      <c r="E66" s="650"/>
      <c r="F66" s="650"/>
      <c r="G66" s="650"/>
      <c r="H66" s="650"/>
      <c r="I66" s="650"/>
      <c r="J66" s="650"/>
      <c r="K66" s="650"/>
      <c r="L66" s="650"/>
      <c r="M66" s="650"/>
      <c r="N66" s="650"/>
      <c r="O66" s="651"/>
      <c r="P66" s="647" t="s">
        <v>40</v>
      </c>
      <c r="Q66" s="648"/>
      <c r="R66" s="648"/>
      <c r="S66" s="648"/>
      <c r="T66" s="648"/>
      <c r="U66" s="648"/>
      <c r="V66" s="649"/>
      <c r="W66" s="42" t="s">
        <v>0</v>
      </c>
      <c r="X66" s="43">
        <f>IFERROR(SUM(X61:X64),"0")</f>
        <v>1691.4</v>
      </c>
      <c r="Y66" s="43">
        <f>IFERROR(SUM(Y61:Y64),"0")</f>
        <v>1701.0000000000002</v>
      </c>
      <c r="Z66" s="42"/>
      <c r="AA66" s="67"/>
      <c r="AB66" s="67"/>
      <c r="AC66" s="67"/>
    </row>
    <row r="67" spans="1:68" ht="14.25" hidden="1" customHeight="1" x14ac:dyDescent="0.25">
      <c r="A67" s="642" t="s">
        <v>78</v>
      </c>
      <c r="B67" s="642"/>
      <c r="C67" s="642"/>
      <c r="D67" s="642"/>
      <c r="E67" s="642"/>
      <c r="F67" s="642"/>
      <c r="G67" s="642"/>
      <c r="H67" s="642"/>
      <c r="I67" s="642"/>
      <c r="J67" s="642"/>
      <c r="K67" s="642"/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642"/>
      <c r="Y67" s="642"/>
      <c r="Z67" s="64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43">
        <v>4680115885073</v>
      </c>
      <c r="E68" s="64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5"/>
      <c r="R68" s="645"/>
      <c r="S68" s="645"/>
      <c r="T68" s="64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43">
        <v>4680115885059</v>
      </c>
      <c r="E69" s="64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5"/>
      <c r="R69" s="645"/>
      <c r="S69" s="645"/>
      <c r="T69" s="64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43">
        <v>4680115885097</v>
      </c>
      <c r="E70" s="64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5"/>
      <c r="R70" s="645"/>
      <c r="S70" s="645"/>
      <c r="T70" s="64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50"/>
      <c r="B71" s="650"/>
      <c r="C71" s="650"/>
      <c r="D71" s="650"/>
      <c r="E71" s="650"/>
      <c r="F71" s="650"/>
      <c r="G71" s="650"/>
      <c r="H71" s="650"/>
      <c r="I71" s="650"/>
      <c r="J71" s="650"/>
      <c r="K71" s="650"/>
      <c r="L71" s="650"/>
      <c r="M71" s="650"/>
      <c r="N71" s="650"/>
      <c r="O71" s="651"/>
      <c r="P71" s="647" t="s">
        <v>40</v>
      </c>
      <c r="Q71" s="648"/>
      <c r="R71" s="648"/>
      <c r="S71" s="648"/>
      <c r="T71" s="648"/>
      <c r="U71" s="648"/>
      <c r="V71" s="64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50"/>
      <c r="B72" s="650"/>
      <c r="C72" s="650"/>
      <c r="D72" s="650"/>
      <c r="E72" s="650"/>
      <c r="F72" s="650"/>
      <c r="G72" s="650"/>
      <c r="H72" s="650"/>
      <c r="I72" s="650"/>
      <c r="J72" s="650"/>
      <c r="K72" s="650"/>
      <c r="L72" s="650"/>
      <c r="M72" s="650"/>
      <c r="N72" s="650"/>
      <c r="O72" s="651"/>
      <c r="P72" s="647" t="s">
        <v>40</v>
      </c>
      <c r="Q72" s="648"/>
      <c r="R72" s="648"/>
      <c r="S72" s="648"/>
      <c r="T72" s="648"/>
      <c r="U72" s="648"/>
      <c r="V72" s="64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42" t="s">
        <v>85</v>
      </c>
      <c r="B73" s="642"/>
      <c r="C73" s="642"/>
      <c r="D73" s="642"/>
      <c r="E73" s="642"/>
      <c r="F73" s="642"/>
      <c r="G73" s="642"/>
      <c r="H73" s="642"/>
      <c r="I73" s="642"/>
      <c r="J73" s="642"/>
      <c r="K73" s="642"/>
      <c r="L73" s="642"/>
      <c r="M73" s="642"/>
      <c r="N73" s="642"/>
      <c r="O73" s="642"/>
      <c r="P73" s="642"/>
      <c r="Q73" s="642"/>
      <c r="R73" s="642"/>
      <c r="S73" s="642"/>
      <c r="T73" s="642"/>
      <c r="U73" s="642"/>
      <c r="V73" s="642"/>
      <c r="W73" s="642"/>
      <c r="X73" s="642"/>
      <c r="Y73" s="642"/>
      <c r="Z73" s="64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43">
        <v>4680115881891</v>
      </c>
      <c r="E74" s="64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5"/>
      <c r="R74" s="645"/>
      <c r="S74" s="645"/>
      <c r="T74" s="6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43">
        <v>4680115885769</v>
      </c>
      <c r="E75" s="64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5"/>
      <c r="R75" s="645"/>
      <c r="S75" s="645"/>
      <c r="T75" s="6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43">
        <v>4680115884410</v>
      </c>
      <c r="E76" s="64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5"/>
      <c r="R76" s="645"/>
      <c r="S76" s="645"/>
      <c r="T76" s="64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43">
        <v>4680115884311</v>
      </c>
      <c r="E77" s="64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5"/>
      <c r="R77" s="645"/>
      <c r="S77" s="645"/>
      <c r="T77" s="64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43">
        <v>4680115885929</v>
      </c>
      <c r="E78" s="64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5"/>
      <c r="R78" s="645"/>
      <c r="S78" s="645"/>
      <c r="T78" s="64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43">
        <v>4680115884403</v>
      </c>
      <c r="E79" s="64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5"/>
      <c r="R79" s="645"/>
      <c r="S79" s="645"/>
      <c r="T79" s="64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50"/>
      <c r="B80" s="650"/>
      <c r="C80" s="650"/>
      <c r="D80" s="650"/>
      <c r="E80" s="650"/>
      <c r="F80" s="650"/>
      <c r="G80" s="650"/>
      <c r="H80" s="650"/>
      <c r="I80" s="650"/>
      <c r="J80" s="650"/>
      <c r="K80" s="650"/>
      <c r="L80" s="650"/>
      <c r="M80" s="650"/>
      <c r="N80" s="650"/>
      <c r="O80" s="651"/>
      <c r="P80" s="647" t="s">
        <v>40</v>
      </c>
      <c r="Q80" s="648"/>
      <c r="R80" s="648"/>
      <c r="S80" s="648"/>
      <c r="T80" s="648"/>
      <c r="U80" s="648"/>
      <c r="V80" s="64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50"/>
      <c r="B81" s="650"/>
      <c r="C81" s="650"/>
      <c r="D81" s="650"/>
      <c r="E81" s="650"/>
      <c r="F81" s="650"/>
      <c r="G81" s="650"/>
      <c r="H81" s="650"/>
      <c r="I81" s="650"/>
      <c r="J81" s="650"/>
      <c r="K81" s="650"/>
      <c r="L81" s="650"/>
      <c r="M81" s="650"/>
      <c r="N81" s="650"/>
      <c r="O81" s="651"/>
      <c r="P81" s="647" t="s">
        <v>40</v>
      </c>
      <c r="Q81" s="648"/>
      <c r="R81" s="648"/>
      <c r="S81" s="648"/>
      <c r="T81" s="648"/>
      <c r="U81" s="648"/>
      <c r="V81" s="64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42" t="s">
        <v>185</v>
      </c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2"/>
      <c r="N82" s="642"/>
      <c r="O82" s="642"/>
      <c r="P82" s="642"/>
      <c r="Q82" s="642"/>
      <c r="R82" s="642"/>
      <c r="S82" s="642"/>
      <c r="T82" s="642"/>
      <c r="U82" s="642"/>
      <c r="V82" s="642"/>
      <c r="W82" s="642"/>
      <c r="X82" s="642"/>
      <c r="Y82" s="642"/>
      <c r="Z82" s="64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43">
        <v>4680115881532</v>
      </c>
      <c r="E83" s="64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5"/>
      <c r="R83" s="645"/>
      <c r="S83" s="645"/>
      <c r="T83" s="64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43">
        <v>4680115881464</v>
      </c>
      <c r="E84" s="64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5"/>
      <c r="R84" s="645"/>
      <c r="S84" s="645"/>
      <c r="T84" s="64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50"/>
      <c r="B85" s="650"/>
      <c r="C85" s="650"/>
      <c r="D85" s="650"/>
      <c r="E85" s="650"/>
      <c r="F85" s="650"/>
      <c r="G85" s="650"/>
      <c r="H85" s="650"/>
      <c r="I85" s="650"/>
      <c r="J85" s="650"/>
      <c r="K85" s="650"/>
      <c r="L85" s="650"/>
      <c r="M85" s="650"/>
      <c r="N85" s="650"/>
      <c r="O85" s="651"/>
      <c r="P85" s="647" t="s">
        <v>40</v>
      </c>
      <c r="Q85" s="648"/>
      <c r="R85" s="648"/>
      <c r="S85" s="648"/>
      <c r="T85" s="648"/>
      <c r="U85" s="648"/>
      <c r="V85" s="64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50"/>
      <c r="B86" s="650"/>
      <c r="C86" s="650"/>
      <c r="D86" s="650"/>
      <c r="E86" s="650"/>
      <c r="F86" s="650"/>
      <c r="G86" s="650"/>
      <c r="H86" s="650"/>
      <c r="I86" s="650"/>
      <c r="J86" s="650"/>
      <c r="K86" s="650"/>
      <c r="L86" s="650"/>
      <c r="M86" s="650"/>
      <c r="N86" s="650"/>
      <c r="O86" s="651"/>
      <c r="P86" s="647" t="s">
        <v>40</v>
      </c>
      <c r="Q86" s="648"/>
      <c r="R86" s="648"/>
      <c r="S86" s="648"/>
      <c r="T86" s="648"/>
      <c r="U86" s="648"/>
      <c r="V86" s="64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41" t="s">
        <v>192</v>
      </c>
      <c r="B87" s="641"/>
      <c r="C87" s="641"/>
      <c r="D87" s="641"/>
      <c r="E87" s="641"/>
      <c r="F87" s="641"/>
      <c r="G87" s="641"/>
      <c r="H87" s="641"/>
      <c r="I87" s="641"/>
      <c r="J87" s="641"/>
      <c r="K87" s="641"/>
      <c r="L87" s="641"/>
      <c r="M87" s="641"/>
      <c r="N87" s="641"/>
      <c r="O87" s="641"/>
      <c r="P87" s="641"/>
      <c r="Q87" s="641"/>
      <c r="R87" s="641"/>
      <c r="S87" s="641"/>
      <c r="T87" s="641"/>
      <c r="U87" s="641"/>
      <c r="V87" s="641"/>
      <c r="W87" s="641"/>
      <c r="X87" s="641"/>
      <c r="Y87" s="641"/>
      <c r="Z87" s="641"/>
      <c r="AA87" s="65"/>
      <c r="AB87" s="65"/>
      <c r="AC87" s="79"/>
    </row>
    <row r="88" spans="1:68" ht="14.25" hidden="1" customHeight="1" x14ac:dyDescent="0.25">
      <c r="A88" s="642" t="s">
        <v>114</v>
      </c>
      <c r="B88" s="642"/>
      <c r="C88" s="642"/>
      <c r="D88" s="642"/>
      <c r="E88" s="642"/>
      <c r="F88" s="642"/>
      <c r="G88" s="642"/>
      <c r="H88" s="642"/>
      <c r="I88" s="642"/>
      <c r="J88" s="642"/>
      <c r="K88" s="642"/>
      <c r="L88" s="642"/>
      <c r="M88" s="642"/>
      <c r="N88" s="642"/>
      <c r="O88" s="642"/>
      <c r="P88" s="642"/>
      <c r="Q88" s="642"/>
      <c r="R88" s="642"/>
      <c r="S88" s="642"/>
      <c r="T88" s="642"/>
      <c r="U88" s="642"/>
      <c r="V88" s="642"/>
      <c r="W88" s="642"/>
      <c r="X88" s="642"/>
      <c r="Y88" s="642"/>
      <c r="Z88" s="64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43">
        <v>4680115881327</v>
      </c>
      <c r="E89" s="64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5"/>
      <c r="R89" s="645"/>
      <c r="S89" s="645"/>
      <c r="T89" s="64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43">
        <v>4680115881518</v>
      </c>
      <c r="E90" s="64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5"/>
      <c r="R90" s="645"/>
      <c r="S90" s="645"/>
      <c r="T90" s="64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43">
        <v>4680115881303</v>
      </c>
      <c r="E91" s="64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5"/>
      <c r="R91" s="645"/>
      <c r="S91" s="645"/>
      <c r="T91" s="64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50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1"/>
      <c r="P92" s="647" t="s">
        <v>40</v>
      </c>
      <c r="Q92" s="648"/>
      <c r="R92" s="648"/>
      <c r="S92" s="648"/>
      <c r="T92" s="648"/>
      <c r="U92" s="648"/>
      <c r="V92" s="64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50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1"/>
      <c r="P93" s="647" t="s">
        <v>40</v>
      </c>
      <c r="Q93" s="648"/>
      <c r="R93" s="648"/>
      <c r="S93" s="648"/>
      <c r="T93" s="648"/>
      <c r="U93" s="648"/>
      <c r="V93" s="64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42" t="s">
        <v>85</v>
      </c>
      <c r="B94" s="642"/>
      <c r="C94" s="642"/>
      <c r="D94" s="642"/>
      <c r="E94" s="642"/>
      <c r="F94" s="642"/>
      <c r="G94" s="642"/>
      <c r="H94" s="642"/>
      <c r="I94" s="642"/>
      <c r="J94" s="642"/>
      <c r="K94" s="642"/>
      <c r="L94" s="642"/>
      <c r="M94" s="642"/>
      <c r="N94" s="642"/>
      <c r="O94" s="642"/>
      <c r="P94" s="642"/>
      <c r="Q94" s="642"/>
      <c r="R94" s="642"/>
      <c r="S94" s="642"/>
      <c r="T94" s="642"/>
      <c r="U94" s="642"/>
      <c r="V94" s="642"/>
      <c r="W94" s="642"/>
      <c r="X94" s="642"/>
      <c r="Y94" s="642"/>
      <c r="Z94" s="64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43">
        <v>4607091386967</v>
      </c>
      <c r="E95" s="6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7" t="s">
        <v>202</v>
      </c>
      <c r="Q95" s="645"/>
      <c r="R95" s="645"/>
      <c r="S95" s="645"/>
      <c r="T95" s="6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43">
        <v>4607091386967</v>
      </c>
      <c r="E96" s="64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5"/>
      <c r="R96" s="645"/>
      <c r="S96" s="645"/>
      <c r="T96" s="6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43">
        <v>4680115884953</v>
      </c>
      <c r="E97" s="64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5"/>
      <c r="R97" s="645"/>
      <c r="S97" s="645"/>
      <c r="T97" s="6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43">
        <v>4607091385731</v>
      </c>
      <c r="E98" s="6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5"/>
      <c r="R98" s="645"/>
      <c r="S98" s="645"/>
      <c r="T98" s="6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43">
        <v>4607091385731</v>
      </c>
      <c r="E99" s="64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5"/>
      <c r="R99" s="645"/>
      <c r="S99" s="645"/>
      <c r="T99" s="6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43">
        <v>4680115880894</v>
      </c>
      <c r="E100" s="64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5"/>
      <c r="R100" s="645"/>
      <c r="S100" s="645"/>
      <c r="T100" s="6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50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1"/>
      <c r="P101" s="647" t="s">
        <v>40</v>
      </c>
      <c r="Q101" s="648"/>
      <c r="R101" s="648"/>
      <c r="S101" s="648"/>
      <c r="T101" s="648"/>
      <c r="U101" s="648"/>
      <c r="V101" s="64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50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1"/>
      <c r="P102" s="647" t="s">
        <v>40</v>
      </c>
      <c r="Q102" s="648"/>
      <c r="R102" s="648"/>
      <c r="S102" s="648"/>
      <c r="T102" s="648"/>
      <c r="U102" s="648"/>
      <c r="V102" s="64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41" t="s">
        <v>215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641"/>
      <c r="AA103" s="65"/>
      <c r="AB103" s="65"/>
      <c r="AC103" s="79"/>
    </row>
    <row r="104" spans="1:68" ht="14.25" hidden="1" customHeight="1" x14ac:dyDescent="0.25">
      <c r="A104" s="642" t="s">
        <v>114</v>
      </c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64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43">
        <v>4680115882133</v>
      </c>
      <c r="E105" s="64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5"/>
      <c r="R105" s="645"/>
      <c r="S105" s="645"/>
      <c r="T105" s="64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43">
        <v>4680115880269</v>
      </c>
      <c r="E106" s="64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5"/>
      <c r="R106" s="645"/>
      <c r="S106" s="645"/>
      <c r="T106" s="6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43">
        <v>4680115880429</v>
      </c>
      <c r="E107" s="64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5"/>
      <c r="R107" s="645"/>
      <c r="S107" s="645"/>
      <c r="T107" s="6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43">
        <v>4680115881457</v>
      </c>
      <c r="E108" s="64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5"/>
      <c r="R108" s="645"/>
      <c r="S108" s="645"/>
      <c r="T108" s="6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50"/>
      <c r="B109" s="650"/>
      <c r="C109" s="650"/>
      <c r="D109" s="650"/>
      <c r="E109" s="650"/>
      <c r="F109" s="650"/>
      <c r="G109" s="650"/>
      <c r="H109" s="650"/>
      <c r="I109" s="650"/>
      <c r="J109" s="650"/>
      <c r="K109" s="650"/>
      <c r="L109" s="650"/>
      <c r="M109" s="650"/>
      <c r="N109" s="650"/>
      <c r="O109" s="651"/>
      <c r="P109" s="647" t="s">
        <v>40</v>
      </c>
      <c r="Q109" s="648"/>
      <c r="R109" s="648"/>
      <c r="S109" s="648"/>
      <c r="T109" s="648"/>
      <c r="U109" s="648"/>
      <c r="V109" s="64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50"/>
      <c r="B110" s="650"/>
      <c r="C110" s="650"/>
      <c r="D110" s="650"/>
      <c r="E110" s="650"/>
      <c r="F110" s="650"/>
      <c r="G110" s="650"/>
      <c r="H110" s="650"/>
      <c r="I110" s="650"/>
      <c r="J110" s="650"/>
      <c r="K110" s="650"/>
      <c r="L110" s="650"/>
      <c r="M110" s="650"/>
      <c r="N110" s="650"/>
      <c r="O110" s="651"/>
      <c r="P110" s="647" t="s">
        <v>40</v>
      </c>
      <c r="Q110" s="648"/>
      <c r="R110" s="648"/>
      <c r="S110" s="648"/>
      <c r="T110" s="648"/>
      <c r="U110" s="648"/>
      <c r="V110" s="64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42" t="s">
        <v>150</v>
      </c>
      <c r="B111" s="642"/>
      <c r="C111" s="642"/>
      <c r="D111" s="642"/>
      <c r="E111" s="642"/>
      <c r="F111" s="642"/>
      <c r="G111" s="642"/>
      <c r="H111" s="642"/>
      <c r="I111" s="642"/>
      <c r="J111" s="642"/>
      <c r="K111" s="642"/>
      <c r="L111" s="642"/>
      <c r="M111" s="642"/>
      <c r="N111" s="642"/>
      <c r="O111" s="642"/>
      <c r="P111" s="642"/>
      <c r="Q111" s="642"/>
      <c r="R111" s="642"/>
      <c r="S111" s="642"/>
      <c r="T111" s="642"/>
      <c r="U111" s="642"/>
      <c r="V111" s="642"/>
      <c r="W111" s="642"/>
      <c r="X111" s="642"/>
      <c r="Y111" s="642"/>
      <c r="Z111" s="64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43">
        <v>4680115881488</v>
      </c>
      <c r="E112" s="64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5"/>
      <c r="R112" s="645"/>
      <c r="S112" s="645"/>
      <c r="T112" s="64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43">
        <v>4680115882775</v>
      </c>
      <c r="E113" s="64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5"/>
      <c r="R113" s="645"/>
      <c r="S113" s="645"/>
      <c r="T113" s="6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43">
        <v>4680115880658</v>
      </c>
      <c r="E114" s="64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6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5"/>
      <c r="R114" s="645"/>
      <c r="S114" s="645"/>
      <c r="T114" s="6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50"/>
      <c r="B115" s="650"/>
      <c r="C115" s="650"/>
      <c r="D115" s="650"/>
      <c r="E115" s="650"/>
      <c r="F115" s="650"/>
      <c r="G115" s="650"/>
      <c r="H115" s="650"/>
      <c r="I115" s="650"/>
      <c r="J115" s="650"/>
      <c r="K115" s="650"/>
      <c r="L115" s="650"/>
      <c r="M115" s="650"/>
      <c r="N115" s="650"/>
      <c r="O115" s="651"/>
      <c r="P115" s="647" t="s">
        <v>40</v>
      </c>
      <c r="Q115" s="648"/>
      <c r="R115" s="648"/>
      <c r="S115" s="648"/>
      <c r="T115" s="648"/>
      <c r="U115" s="648"/>
      <c r="V115" s="64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50"/>
      <c r="B116" s="650"/>
      <c r="C116" s="650"/>
      <c r="D116" s="650"/>
      <c r="E116" s="650"/>
      <c r="F116" s="650"/>
      <c r="G116" s="650"/>
      <c r="H116" s="650"/>
      <c r="I116" s="650"/>
      <c r="J116" s="650"/>
      <c r="K116" s="650"/>
      <c r="L116" s="650"/>
      <c r="M116" s="650"/>
      <c r="N116" s="650"/>
      <c r="O116" s="651"/>
      <c r="P116" s="647" t="s">
        <v>40</v>
      </c>
      <c r="Q116" s="648"/>
      <c r="R116" s="648"/>
      <c r="S116" s="648"/>
      <c r="T116" s="648"/>
      <c r="U116" s="648"/>
      <c r="V116" s="64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42" t="s">
        <v>85</v>
      </c>
      <c r="B117" s="642"/>
      <c r="C117" s="642"/>
      <c r="D117" s="642"/>
      <c r="E117" s="642"/>
      <c r="F117" s="642"/>
      <c r="G117" s="642"/>
      <c r="H117" s="642"/>
      <c r="I117" s="642"/>
      <c r="J117" s="642"/>
      <c r="K117" s="642"/>
      <c r="L117" s="642"/>
      <c r="M117" s="642"/>
      <c r="N117" s="642"/>
      <c r="O117" s="642"/>
      <c r="P117" s="642"/>
      <c r="Q117" s="642"/>
      <c r="R117" s="642"/>
      <c r="S117" s="642"/>
      <c r="T117" s="642"/>
      <c r="U117" s="642"/>
      <c r="V117" s="642"/>
      <c r="W117" s="642"/>
      <c r="X117" s="642"/>
      <c r="Y117" s="642"/>
      <c r="Z117" s="64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3">
        <v>4607091385168</v>
      </c>
      <c r="E118" s="64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5"/>
      <c r="R118" s="645"/>
      <c r="S118" s="645"/>
      <c r="T118" s="646"/>
      <c r="U118" s="39" t="s">
        <v>45</v>
      </c>
      <c r="V118" s="39" t="s">
        <v>45</v>
      </c>
      <c r="W118" s="40" t="s">
        <v>0</v>
      </c>
      <c r="X118" s="58">
        <v>200</v>
      </c>
      <c r="Y118" s="55">
        <f>IFERROR(IF(X118="",0,CEILING((X118/$H118),1)*$H118),"")</f>
        <v>202.5</v>
      </c>
      <c r="Z118" s="41">
        <f>IFERROR(IF(Y118=0,"",ROUNDUP(Y118/H118,0)*0.01898),"")</f>
        <v>0.47450000000000003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212.66666666666666</v>
      </c>
      <c r="BN118" s="78">
        <f>IFERROR(Y118*I118/H118,"0")</f>
        <v>215.32499999999999</v>
      </c>
      <c r="BO118" s="78">
        <f>IFERROR(1/J118*(X118/H118),"0")</f>
        <v>0.38580246913580246</v>
      </c>
      <c r="BP118" s="78">
        <f>IFERROR(1/J118*(Y118/H118),"0")</f>
        <v>0.390625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643">
        <v>4607091383256</v>
      </c>
      <c r="E119" s="64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5"/>
      <c r="R119" s="645"/>
      <c r="S119" s="645"/>
      <c r="T119" s="64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643">
        <v>4607091385748</v>
      </c>
      <c r="E120" s="64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5"/>
      <c r="R120" s="645"/>
      <c r="S120" s="645"/>
      <c r="T120" s="64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643">
        <v>4680115884533</v>
      </c>
      <c r="E121" s="64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5"/>
      <c r="R121" s="645"/>
      <c r="S121" s="645"/>
      <c r="T121" s="64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0"/>
      <c r="B122" s="650"/>
      <c r="C122" s="650"/>
      <c r="D122" s="650"/>
      <c r="E122" s="650"/>
      <c r="F122" s="650"/>
      <c r="G122" s="650"/>
      <c r="H122" s="650"/>
      <c r="I122" s="650"/>
      <c r="J122" s="650"/>
      <c r="K122" s="650"/>
      <c r="L122" s="650"/>
      <c r="M122" s="650"/>
      <c r="N122" s="650"/>
      <c r="O122" s="651"/>
      <c r="P122" s="647" t="s">
        <v>40</v>
      </c>
      <c r="Q122" s="648"/>
      <c r="R122" s="648"/>
      <c r="S122" s="648"/>
      <c r="T122" s="648"/>
      <c r="U122" s="648"/>
      <c r="V122" s="649"/>
      <c r="W122" s="42" t="s">
        <v>39</v>
      </c>
      <c r="X122" s="43">
        <f>IFERROR(X118/H118,"0")+IFERROR(X119/H119,"0")+IFERROR(X120/H120,"0")+IFERROR(X121/H121,"0")</f>
        <v>24.691358024691358</v>
      </c>
      <c r="Y122" s="43">
        <f>IFERROR(Y118/H118,"0")+IFERROR(Y119/H119,"0")+IFERROR(Y120/H120,"0")+IFERROR(Y121/H121,"0")</f>
        <v>25</v>
      </c>
      <c r="Z122" s="43">
        <f>IFERROR(IF(Z118="",0,Z118),"0")+IFERROR(IF(Z119="",0,Z119),"0")+IFERROR(IF(Z120="",0,Z120),"0")+IFERROR(IF(Z121="",0,Z121),"0")</f>
        <v>0.47450000000000003</v>
      </c>
      <c r="AA122" s="67"/>
      <c r="AB122" s="67"/>
      <c r="AC122" s="67"/>
    </row>
    <row r="123" spans="1:68" x14ac:dyDescent="0.2">
      <c r="A123" s="650"/>
      <c r="B123" s="650"/>
      <c r="C123" s="650"/>
      <c r="D123" s="650"/>
      <c r="E123" s="650"/>
      <c r="F123" s="650"/>
      <c r="G123" s="650"/>
      <c r="H123" s="650"/>
      <c r="I123" s="650"/>
      <c r="J123" s="650"/>
      <c r="K123" s="650"/>
      <c r="L123" s="650"/>
      <c r="M123" s="650"/>
      <c r="N123" s="650"/>
      <c r="O123" s="651"/>
      <c r="P123" s="647" t="s">
        <v>40</v>
      </c>
      <c r="Q123" s="648"/>
      <c r="R123" s="648"/>
      <c r="S123" s="648"/>
      <c r="T123" s="648"/>
      <c r="U123" s="648"/>
      <c r="V123" s="649"/>
      <c r="W123" s="42" t="s">
        <v>0</v>
      </c>
      <c r="X123" s="43">
        <f>IFERROR(SUM(X118:X121),"0")</f>
        <v>200</v>
      </c>
      <c r="Y123" s="43">
        <f>IFERROR(SUM(Y118:Y121),"0")</f>
        <v>202.5</v>
      </c>
      <c r="Z123" s="42"/>
      <c r="AA123" s="67"/>
      <c r="AB123" s="67"/>
      <c r="AC123" s="67"/>
    </row>
    <row r="124" spans="1:68" ht="14.25" hidden="1" customHeight="1" x14ac:dyDescent="0.25">
      <c r="A124" s="642" t="s">
        <v>185</v>
      </c>
      <c r="B124" s="642"/>
      <c r="C124" s="642"/>
      <c r="D124" s="642"/>
      <c r="E124" s="642"/>
      <c r="F124" s="642"/>
      <c r="G124" s="642"/>
      <c r="H124" s="642"/>
      <c r="I124" s="642"/>
      <c r="J124" s="642"/>
      <c r="K124" s="642"/>
      <c r="L124" s="642"/>
      <c r="M124" s="642"/>
      <c r="N124" s="642"/>
      <c r="O124" s="642"/>
      <c r="P124" s="642"/>
      <c r="Q124" s="642"/>
      <c r="R124" s="642"/>
      <c r="S124" s="642"/>
      <c r="T124" s="642"/>
      <c r="U124" s="642"/>
      <c r="V124" s="642"/>
      <c r="W124" s="642"/>
      <c r="X124" s="642"/>
      <c r="Y124" s="642"/>
      <c r="Z124" s="642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643">
        <v>4680115882652</v>
      </c>
      <c r="E125" s="64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5"/>
      <c r="R125" s="645"/>
      <c r="S125" s="645"/>
      <c r="T125" s="64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643">
        <v>4680115880238</v>
      </c>
      <c r="E126" s="64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5"/>
      <c r="R126" s="645"/>
      <c r="S126" s="645"/>
      <c r="T126" s="64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50"/>
      <c r="B127" s="650"/>
      <c r="C127" s="650"/>
      <c r="D127" s="650"/>
      <c r="E127" s="650"/>
      <c r="F127" s="650"/>
      <c r="G127" s="650"/>
      <c r="H127" s="650"/>
      <c r="I127" s="650"/>
      <c r="J127" s="650"/>
      <c r="K127" s="650"/>
      <c r="L127" s="650"/>
      <c r="M127" s="650"/>
      <c r="N127" s="650"/>
      <c r="O127" s="651"/>
      <c r="P127" s="647" t="s">
        <v>40</v>
      </c>
      <c r="Q127" s="648"/>
      <c r="R127" s="648"/>
      <c r="S127" s="648"/>
      <c r="T127" s="648"/>
      <c r="U127" s="648"/>
      <c r="V127" s="64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50"/>
      <c r="B128" s="650"/>
      <c r="C128" s="650"/>
      <c r="D128" s="650"/>
      <c r="E128" s="650"/>
      <c r="F128" s="650"/>
      <c r="G128" s="650"/>
      <c r="H128" s="650"/>
      <c r="I128" s="650"/>
      <c r="J128" s="650"/>
      <c r="K128" s="650"/>
      <c r="L128" s="650"/>
      <c r="M128" s="650"/>
      <c r="N128" s="650"/>
      <c r="O128" s="651"/>
      <c r="P128" s="647" t="s">
        <v>40</v>
      </c>
      <c r="Q128" s="648"/>
      <c r="R128" s="648"/>
      <c r="S128" s="648"/>
      <c r="T128" s="648"/>
      <c r="U128" s="648"/>
      <c r="V128" s="64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641" t="s">
        <v>248</v>
      </c>
      <c r="B129" s="641"/>
      <c r="C129" s="641"/>
      <c r="D129" s="641"/>
      <c r="E129" s="641"/>
      <c r="F129" s="641"/>
      <c r="G129" s="641"/>
      <c r="H129" s="641"/>
      <c r="I129" s="641"/>
      <c r="J129" s="641"/>
      <c r="K129" s="641"/>
      <c r="L129" s="641"/>
      <c r="M129" s="641"/>
      <c r="N129" s="641"/>
      <c r="O129" s="641"/>
      <c r="P129" s="641"/>
      <c r="Q129" s="641"/>
      <c r="R129" s="641"/>
      <c r="S129" s="641"/>
      <c r="T129" s="641"/>
      <c r="U129" s="641"/>
      <c r="V129" s="641"/>
      <c r="W129" s="641"/>
      <c r="X129" s="641"/>
      <c r="Y129" s="641"/>
      <c r="Z129" s="641"/>
      <c r="AA129" s="65"/>
      <c r="AB129" s="65"/>
      <c r="AC129" s="79"/>
    </row>
    <row r="130" spans="1:68" ht="14.25" hidden="1" customHeight="1" x14ac:dyDescent="0.25">
      <c r="A130" s="642" t="s">
        <v>78</v>
      </c>
      <c r="B130" s="642"/>
      <c r="C130" s="642"/>
      <c r="D130" s="642"/>
      <c r="E130" s="642"/>
      <c r="F130" s="642"/>
      <c r="G130" s="642"/>
      <c r="H130" s="642"/>
      <c r="I130" s="642"/>
      <c r="J130" s="642"/>
      <c r="K130" s="642"/>
      <c r="L130" s="642"/>
      <c r="M130" s="642"/>
      <c r="N130" s="642"/>
      <c r="O130" s="642"/>
      <c r="P130" s="642"/>
      <c r="Q130" s="642"/>
      <c r="R130" s="642"/>
      <c r="S130" s="642"/>
      <c r="T130" s="642"/>
      <c r="U130" s="642"/>
      <c r="V130" s="642"/>
      <c r="W130" s="642"/>
      <c r="X130" s="642"/>
      <c r="Y130" s="642"/>
      <c r="Z130" s="642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4301031235</v>
      </c>
      <c r="D131" s="643">
        <v>4680115883444</v>
      </c>
      <c r="E131" s="64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5"/>
      <c r="R131" s="645"/>
      <c r="S131" s="645"/>
      <c r="T131" s="64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252</v>
      </c>
      <c r="C132" s="36">
        <v>4301031234</v>
      </c>
      <c r="D132" s="643">
        <v>4680115883444</v>
      </c>
      <c r="E132" s="64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5"/>
      <c r="R132" s="645"/>
      <c r="S132" s="645"/>
      <c r="T132" s="6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50"/>
      <c r="B133" s="650"/>
      <c r="C133" s="650"/>
      <c r="D133" s="650"/>
      <c r="E133" s="650"/>
      <c r="F133" s="650"/>
      <c r="G133" s="650"/>
      <c r="H133" s="650"/>
      <c r="I133" s="650"/>
      <c r="J133" s="650"/>
      <c r="K133" s="650"/>
      <c r="L133" s="650"/>
      <c r="M133" s="650"/>
      <c r="N133" s="650"/>
      <c r="O133" s="651"/>
      <c r="P133" s="647" t="s">
        <v>40</v>
      </c>
      <c r="Q133" s="648"/>
      <c r="R133" s="648"/>
      <c r="S133" s="648"/>
      <c r="T133" s="648"/>
      <c r="U133" s="648"/>
      <c r="V133" s="64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50"/>
      <c r="B134" s="650"/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1"/>
      <c r="P134" s="647" t="s">
        <v>40</v>
      </c>
      <c r="Q134" s="648"/>
      <c r="R134" s="648"/>
      <c r="S134" s="648"/>
      <c r="T134" s="648"/>
      <c r="U134" s="648"/>
      <c r="V134" s="64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642" t="s">
        <v>85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642"/>
      <c r="Z135" s="642"/>
      <c r="AA135" s="66"/>
      <c r="AB135" s="66"/>
      <c r="AC135" s="80"/>
    </row>
    <row r="136" spans="1:68" ht="16.5" hidden="1" customHeight="1" x14ac:dyDescent="0.25">
      <c r="A136" s="63" t="s">
        <v>253</v>
      </c>
      <c r="B136" s="63" t="s">
        <v>254</v>
      </c>
      <c r="C136" s="36">
        <v>4301051477</v>
      </c>
      <c r="D136" s="643">
        <v>4680115882584</v>
      </c>
      <c r="E136" s="64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5"/>
      <c r="R136" s="645"/>
      <c r="S136" s="645"/>
      <c r="T136" s="64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hidden="1" customHeight="1" x14ac:dyDescent="0.25">
      <c r="A137" s="63" t="s">
        <v>253</v>
      </c>
      <c r="B137" s="63" t="s">
        <v>256</v>
      </c>
      <c r="C137" s="36">
        <v>4301051476</v>
      </c>
      <c r="D137" s="643">
        <v>4680115882584</v>
      </c>
      <c r="E137" s="64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5"/>
      <c r="R137" s="645"/>
      <c r="S137" s="645"/>
      <c r="T137" s="6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650"/>
      <c r="B138" s="650"/>
      <c r="C138" s="650"/>
      <c r="D138" s="650"/>
      <c r="E138" s="650"/>
      <c r="F138" s="650"/>
      <c r="G138" s="650"/>
      <c r="H138" s="650"/>
      <c r="I138" s="650"/>
      <c r="J138" s="650"/>
      <c r="K138" s="650"/>
      <c r="L138" s="650"/>
      <c r="M138" s="650"/>
      <c r="N138" s="650"/>
      <c r="O138" s="651"/>
      <c r="P138" s="647" t="s">
        <v>40</v>
      </c>
      <c r="Q138" s="648"/>
      <c r="R138" s="648"/>
      <c r="S138" s="648"/>
      <c r="T138" s="648"/>
      <c r="U138" s="648"/>
      <c r="V138" s="64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650"/>
      <c r="B139" s="650"/>
      <c r="C139" s="650"/>
      <c r="D139" s="650"/>
      <c r="E139" s="650"/>
      <c r="F139" s="650"/>
      <c r="G139" s="650"/>
      <c r="H139" s="650"/>
      <c r="I139" s="650"/>
      <c r="J139" s="650"/>
      <c r="K139" s="650"/>
      <c r="L139" s="650"/>
      <c r="M139" s="650"/>
      <c r="N139" s="650"/>
      <c r="O139" s="651"/>
      <c r="P139" s="647" t="s">
        <v>40</v>
      </c>
      <c r="Q139" s="648"/>
      <c r="R139" s="648"/>
      <c r="S139" s="648"/>
      <c r="T139" s="648"/>
      <c r="U139" s="648"/>
      <c r="V139" s="64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hidden="1" customHeight="1" x14ac:dyDescent="0.25">
      <c r="A140" s="641" t="s">
        <v>112</v>
      </c>
      <c r="B140" s="641"/>
      <c r="C140" s="641"/>
      <c r="D140" s="641"/>
      <c r="E140" s="641"/>
      <c r="F140" s="641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65"/>
      <c r="AB140" s="65"/>
      <c r="AC140" s="79"/>
    </row>
    <row r="141" spans="1:68" ht="14.25" hidden="1" customHeight="1" x14ac:dyDescent="0.25">
      <c r="A141" s="642" t="s">
        <v>114</v>
      </c>
      <c r="B141" s="642"/>
      <c r="C141" s="642"/>
      <c r="D141" s="642"/>
      <c r="E141" s="642"/>
      <c r="F141" s="642"/>
      <c r="G141" s="642"/>
      <c r="H141" s="642"/>
      <c r="I141" s="642"/>
      <c r="J141" s="642"/>
      <c r="K141" s="642"/>
      <c r="L141" s="642"/>
      <c r="M141" s="642"/>
      <c r="N141" s="642"/>
      <c r="O141" s="642"/>
      <c r="P141" s="642"/>
      <c r="Q141" s="642"/>
      <c r="R141" s="642"/>
      <c r="S141" s="642"/>
      <c r="T141" s="642"/>
      <c r="U141" s="642"/>
      <c r="V141" s="642"/>
      <c r="W141" s="642"/>
      <c r="X141" s="642"/>
      <c r="Y141" s="642"/>
      <c r="Z141" s="642"/>
      <c r="AA141" s="66"/>
      <c r="AB141" s="66"/>
      <c r="AC141" s="80"/>
    </row>
    <row r="142" spans="1:68" ht="27" hidden="1" customHeight="1" x14ac:dyDescent="0.25">
      <c r="A142" s="63" t="s">
        <v>257</v>
      </c>
      <c r="B142" s="63" t="s">
        <v>258</v>
      </c>
      <c r="C142" s="36">
        <v>4301011705</v>
      </c>
      <c r="D142" s="643">
        <v>4607091384604</v>
      </c>
      <c r="E142" s="64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5"/>
      <c r="R142" s="645"/>
      <c r="S142" s="645"/>
      <c r="T142" s="6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50"/>
      <c r="B143" s="650"/>
      <c r="C143" s="650"/>
      <c r="D143" s="650"/>
      <c r="E143" s="650"/>
      <c r="F143" s="650"/>
      <c r="G143" s="650"/>
      <c r="H143" s="650"/>
      <c r="I143" s="650"/>
      <c r="J143" s="650"/>
      <c r="K143" s="650"/>
      <c r="L143" s="650"/>
      <c r="M143" s="650"/>
      <c r="N143" s="650"/>
      <c r="O143" s="651"/>
      <c r="P143" s="647" t="s">
        <v>40</v>
      </c>
      <c r="Q143" s="648"/>
      <c r="R143" s="648"/>
      <c r="S143" s="648"/>
      <c r="T143" s="648"/>
      <c r="U143" s="648"/>
      <c r="V143" s="649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hidden="1" x14ac:dyDescent="0.2">
      <c r="A144" s="650"/>
      <c r="B144" s="650"/>
      <c r="C144" s="650"/>
      <c r="D144" s="650"/>
      <c r="E144" s="650"/>
      <c r="F144" s="650"/>
      <c r="G144" s="650"/>
      <c r="H144" s="650"/>
      <c r="I144" s="650"/>
      <c r="J144" s="650"/>
      <c r="K144" s="650"/>
      <c r="L144" s="650"/>
      <c r="M144" s="650"/>
      <c r="N144" s="650"/>
      <c r="O144" s="651"/>
      <c r="P144" s="647" t="s">
        <v>40</v>
      </c>
      <c r="Q144" s="648"/>
      <c r="R144" s="648"/>
      <c r="S144" s="648"/>
      <c r="T144" s="648"/>
      <c r="U144" s="648"/>
      <c r="V144" s="649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642" t="s">
        <v>78</v>
      </c>
      <c r="B145" s="642"/>
      <c r="C145" s="642"/>
      <c r="D145" s="642"/>
      <c r="E145" s="642"/>
      <c r="F145" s="642"/>
      <c r="G145" s="642"/>
      <c r="H145" s="642"/>
      <c r="I145" s="642"/>
      <c r="J145" s="642"/>
      <c r="K145" s="642"/>
      <c r="L145" s="642"/>
      <c r="M145" s="642"/>
      <c r="N145" s="642"/>
      <c r="O145" s="642"/>
      <c r="P145" s="642"/>
      <c r="Q145" s="642"/>
      <c r="R145" s="642"/>
      <c r="S145" s="642"/>
      <c r="T145" s="642"/>
      <c r="U145" s="642"/>
      <c r="V145" s="642"/>
      <c r="W145" s="642"/>
      <c r="X145" s="642"/>
      <c r="Y145" s="642"/>
      <c r="Z145" s="642"/>
      <c r="AA145" s="66"/>
      <c r="AB145" s="66"/>
      <c r="AC145" s="80"/>
    </row>
    <row r="146" spans="1:68" ht="16.5" hidden="1" customHeight="1" x14ac:dyDescent="0.25">
      <c r="A146" s="63" t="s">
        <v>260</v>
      </c>
      <c r="B146" s="63" t="s">
        <v>261</v>
      </c>
      <c r="C146" s="36">
        <v>4301030895</v>
      </c>
      <c r="D146" s="643">
        <v>4607091387667</v>
      </c>
      <c r="E146" s="64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5"/>
      <c r="R146" s="645"/>
      <c r="S146" s="645"/>
      <c r="T146" s="64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hidden="1" customHeight="1" x14ac:dyDescent="0.25">
      <c r="A147" s="63" t="s">
        <v>263</v>
      </c>
      <c r="B147" s="63" t="s">
        <v>264</v>
      </c>
      <c r="C147" s="36">
        <v>4301030961</v>
      </c>
      <c r="D147" s="643">
        <v>4607091387636</v>
      </c>
      <c r="E147" s="64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5"/>
      <c r="R147" s="645"/>
      <c r="S147" s="645"/>
      <c r="T147" s="6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hidden="1" customHeight="1" x14ac:dyDescent="0.25">
      <c r="A148" s="63" t="s">
        <v>266</v>
      </c>
      <c r="B148" s="63" t="s">
        <v>267</v>
      </c>
      <c r="C148" s="36">
        <v>4301030963</v>
      </c>
      <c r="D148" s="643">
        <v>4607091382426</v>
      </c>
      <c r="E148" s="64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5"/>
      <c r="R148" s="645"/>
      <c r="S148" s="645"/>
      <c r="T148" s="64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50"/>
      <c r="B149" s="650"/>
      <c r="C149" s="650"/>
      <c r="D149" s="650"/>
      <c r="E149" s="650"/>
      <c r="F149" s="650"/>
      <c r="G149" s="650"/>
      <c r="H149" s="650"/>
      <c r="I149" s="650"/>
      <c r="J149" s="650"/>
      <c r="K149" s="650"/>
      <c r="L149" s="650"/>
      <c r="M149" s="650"/>
      <c r="N149" s="650"/>
      <c r="O149" s="651"/>
      <c r="P149" s="647" t="s">
        <v>40</v>
      </c>
      <c r="Q149" s="648"/>
      <c r="R149" s="648"/>
      <c r="S149" s="648"/>
      <c r="T149" s="648"/>
      <c r="U149" s="648"/>
      <c r="V149" s="64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hidden="1" x14ac:dyDescent="0.2">
      <c r="A150" s="650"/>
      <c r="B150" s="650"/>
      <c r="C150" s="650"/>
      <c r="D150" s="650"/>
      <c r="E150" s="650"/>
      <c r="F150" s="650"/>
      <c r="G150" s="650"/>
      <c r="H150" s="650"/>
      <c r="I150" s="650"/>
      <c r="J150" s="650"/>
      <c r="K150" s="650"/>
      <c r="L150" s="650"/>
      <c r="M150" s="650"/>
      <c r="N150" s="650"/>
      <c r="O150" s="651"/>
      <c r="P150" s="647" t="s">
        <v>40</v>
      </c>
      <c r="Q150" s="648"/>
      <c r="R150" s="648"/>
      <c r="S150" s="648"/>
      <c r="T150" s="648"/>
      <c r="U150" s="648"/>
      <c r="V150" s="64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hidden="1" customHeight="1" x14ac:dyDescent="0.2">
      <c r="A151" s="640" t="s">
        <v>269</v>
      </c>
      <c r="B151" s="640"/>
      <c r="C151" s="640"/>
      <c r="D151" s="640"/>
      <c r="E151" s="640"/>
      <c r="F151" s="640"/>
      <c r="G151" s="640"/>
      <c r="H151" s="640"/>
      <c r="I151" s="640"/>
      <c r="J151" s="640"/>
      <c r="K151" s="640"/>
      <c r="L151" s="640"/>
      <c r="M151" s="640"/>
      <c r="N151" s="640"/>
      <c r="O151" s="640"/>
      <c r="P151" s="640"/>
      <c r="Q151" s="640"/>
      <c r="R151" s="640"/>
      <c r="S151" s="640"/>
      <c r="T151" s="640"/>
      <c r="U151" s="640"/>
      <c r="V151" s="640"/>
      <c r="W151" s="640"/>
      <c r="X151" s="640"/>
      <c r="Y151" s="640"/>
      <c r="Z151" s="640"/>
      <c r="AA151" s="54"/>
      <c r="AB151" s="54"/>
      <c r="AC151" s="54"/>
    </row>
    <row r="152" spans="1:68" ht="16.5" hidden="1" customHeight="1" x14ac:dyDescent="0.25">
      <c r="A152" s="641" t="s">
        <v>270</v>
      </c>
      <c r="B152" s="641"/>
      <c r="C152" s="641"/>
      <c r="D152" s="641"/>
      <c r="E152" s="641"/>
      <c r="F152" s="641"/>
      <c r="G152" s="641"/>
      <c r="H152" s="641"/>
      <c r="I152" s="641"/>
      <c r="J152" s="641"/>
      <c r="K152" s="641"/>
      <c r="L152" s="641"/>
      <c r="M152" s="641"/>
      <c r="N152" s="641"/>
      <c r="O152" s="641"/>
      <c r="P152" s="641"/>
      <c r="Q152" s="641"/>
      <c r="R152" s="641"/>
      <c r="S152" s="641"/>
      <c r="T152" s="641"/>
      <c r="U152" s="641"/>
      <c r="V152" s="641"/>
      <c r="W152" s="641"/>
      <c r="X152" s="641"/>
      <c r="Y152" s="641"/>
      <c r="Z152" s="641"/>
      <c r="AA152" s="65"/>
      <c r="AB152" s="65"/>
      <c r="AC152" s="79"/>
    </row>
    <row r="153" spans="1:68" ht="14.25" hidden="1" customHeight="1" x14ac:dyDescent="0.25">
      <c r="A153" s="642" t="s">
        <v>150</v>
      </c>
      <c r="B153" s="642"/>
      <c r="C153" s="642"/>
      <c r="D153" s="642"/>
      <c r="E153" s="642"/>
      <c r="F153" s="642"/>
      <c r="G153" s="642"/>
      <c r="H153" s="642"/>
      <c r="I153" s="642"/>
      <c r="J153" s="642"/>
      <c r="K153" s="642"/>
      <c r="L153" s="642"/>
      <c r="M153" s="642"/>
      <c r="N153" s="642"/>
      <c r="O153" s="642"/>
      <c r="P153" s="642"/>
      <c r="Q153" s="642"/>
      <c r="R153" s="642"/>
      <c r="S153" s="642"/>
      <c r="T153" s="642"/>
      <c r="U153" s="642"/>
      <c r="V153" s="642"/>
      <c r="W153" s="642"/>
      <c r="X153" s="642"/>
      <c r="Y153" s="642"/>
      <c r="Z153" s="642"/>
      <c r="AA153" s="66"/>
      <c r="AB153" s="66"/>
      <c r="AC153" s="80"/>
    </row>
    <row r="154" spans="1:68" ht="27" hidden="1" customHeight="1" x14ac:dyDescent="0.25">
      <c r="A154" s="63" t="s">
        <v>271</v>
      </c>
      <c r="B154" s="63" t="s">
        <v>272</v>
      </c>
      <c r="C154" s="36">
        <v>4301020323</v>
      </c>
      <c r="D154" s="643">
        <v>4680115886223</v>
      </c>
      <c r="E154" s="64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5"/>
      <c r="R154" s="645"/>
      <c r="S154" s="645"/>
      <c r="T154" s="64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50"/>
      <c r="B155" s="650"/>
      <c r="C155" s="650"/>
      <c r="D155" s="650"/>
      <c r="E155" s="650"/>
      <c r="F155" s="650"/>
      <c r="G155" s="650"/>
      <c r="H155" s="650"/>
      <c r="I155" s="650"/>
      <c r="J155" s="650"/>
      <c r="K155" s="650"/>
      <c r="L155" s="650"/>
      <c r="M155" s="650"/>
      <c r="N155" s="650"/>
      <c r="O155" s="651"/>
      <c r="P155" s="647" t="s">
        <v>40</v>
      </c>
      <c r="Q155" s="648"/>
      <c r="R155" s="648"/>
      <c r="S155" s="648"/>
      <c r="T155" s="648"/>
      <c r="U155" s="648"/>
      <c r="V155" s="64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650"/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1"/>
      <c r="P156" s="647" t="s">
        <v>40</v>
      </c>
      <c r="Q156" s="648"/>
      <c r="R156" s="648"/>
      <c r="S156" s="648"/>
      <c r="T156" s="648"/>
      <c r="U156" s="648"/>
      <c r="V156" s="64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642" t="s">
        <v>78</v>
      </c>
      <c r="B157" s="642"/>
      <c r="C157" s="642"/>
      <c r="D157" s="642"/>
      <c r="E157" s="642"/>
      <c r="F157" s="642"/>
      <c r="G157" s="642"/>
      <c r="H157" s="642"/>
      <c r="I157" s="642"/>
      <c r="J157" s="642"/>
      <c r="K157" s="642"/>
      <c r="L157" s="642"/>
      <c r="M157" s="642"/>
      <c r="N157" s="642"/>
      <c r="O157" s="642"/>
      <c r="P157" s="642"/>
      <c r="Q157" s="642"/>
      <c r="R157" s="642"/>
      <c r="S157" s="642"/>
      <c r="T157" s="642"/>
      <c r="U157" s="642"/>
      <c r="V157" s="642"/>
      <c r="W157" s="642"/>
      <c r="X157" s="642"/>
      <c r="Y157" s="642"/>
      <c r="Z157" s="642"/>
      <c r="AA157" s="66"/>
      <c r="AB157" s="66"/>
      <c r="AC157" s="80"/>
    </row>
    <row r="158" spans="1:68" ht="27" hidden="1" customHeight="1" x14ac:dyDescent="0.25">
      <c r="A158" s="63" t="s">
        <v>274</v>
      </c>
      <c r="B158" s="63" t="s">
        <v>275</v>
      </c>
      <c r="C158" s="36">
        <v>4301031191</v>
      </c>
      <c r="D158" s="643">
        <v>4680115880993</v>
      </c>
      <c r="E158" s="64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5"/>
      <c r="R158" s="645"/>
      <c r="S158" s="645"/>
      <c r="T158" s="64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hidden="1" customHeight="1" x14ac:dyDescent="0.25">
      <c r="A159" s="63" t="s">
        <v>277</v>
      </c>
      <c r="B159" s="63" t="s">
        <v>278</v>
      </c>
      <c r="C159" s="36">
        <v>4301031204</v>
      </c>
      <c r="D159" s="643">
        <v>4680115881761</v>
      </c>
      <c r="E159" s="64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5"/>
      <c r="R159" s="645"/>
      <c r="S159" s="645"/>
      <c r="T159" s="64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hidden="1" customHeight="1" x14ac:dyDescent="0.25">
      <c r="A160" s="63" t="s">
        <v>280</v>
      </c>
      <c r="B160" s="63" t="s">
        <v>281</v>
      </c>
      <c r="C160" s="36">
        <v>4301031201</v>
      </c>
      <c r="D160" s="643">
        <v>4680115881563</v>
      </c>
      <c r="E160" s="64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5"/>
      <c r="R160" s="645"/>
      <c r="S160" s="645"/>
      <c r="T160" s="64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hidden="1" customHeight="1" x14ac:dyDescent="0.25">
      <c r="A161" s="63" t="s">
        <v>283</v>
      </c>
      <c r="B161" s="63" t="s">
        <v>284</v>
      </c>
      <c r="C161" s="36">
        <v>4301031199</v>
      </c>
      <c r="D161" s="643">
        <v>4680115880986</v>
      </c>
      <c r="E161" s="64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5"/>
      <c r="R161" s="645"/>
      <c r="S161" s="645"/>
      <c r="T161" s="64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hidden="1" customHeight="1" x14ac:dyDescent="0.25">
      <c r="A162" s="63" t="s">
        <v>285</v>
      </c>
      <c r="B162" s="63" t="s">
        <v>286</v>
      </c>
      <c r="C162" s="36">
        <v>4301031205</v>
      </c>
      <c r="D162" s="643">
        <v>4680115881785</v>
      </c>
      <c r="E162" s="64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5"/>
      <c r="R162" s="645"/>
      <c r="S162" s="645"/>
      <c r="T162" s="64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hidden="1" customHeight="1" x14ac:dyDescent="0.25">
      <c r="A163" s="63" t="s">
        <v>287</v>
      </c>
      <c r="B163" s="63" t="s">
        <v>288</v>
      </c>
      <c r="C163" s="36">
        <v>4301031399</v>
      </c>
      <c r="D163" s="643">
        <v>4680115886537</v>
      </c>
      <c r="E163" s="64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5"/>
      <c r="R163" s="645"/>
      <c r="S163" s="645"/>
      <c r="T163" s="64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hidden="1" customHeight="1" x14ac:dyDescent="0.25">
      <c r="A164" s="63" t="s">
        <v>290</v>
      </c>
      <c r="B164" s="63" t="s">
        <v>291</v>
      </c>
      <c r="C164" s="36">
        <v>4301031202</v>
      </c>
      <c r="D164" s="643">
        <v>4680115881679</v>
      </c>
      <c r="E164" s="64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5"/>
      <c r="R164" s="645"/>
      <c r="S164" s="645"/>
      <c r="T164" s="64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292</v>
      </c>
      <c r="B165" s="63" t="s">
        <v>293</v>
      </c>
      <c r="C165" s="36">
        <v>4301031158</v>
      </c>
      <c r="D165" s="643">
        <v>4680115880191</v>
      </c>
      <c r="E165" s="64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5"/>
      <c r="R165" s="645"/>
      <c r="S165" s="645"/>
      <c r="T165" s="64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294</v>
      </c>
      <c r="B166" s="63" t="s">
        <v>295</v>
      </c>
      <c r="C166" s="36">
        <v>4301031245</v>
      </c>
      <c r="D166" s="643">
        <v>4680115883963</v>
      </c>
      <c r="E166" s="64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5"/>
      <c r="R166" s="645"/>
      <c r="S166" s="645"/>
      <c r="T166" s="64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idden="1" x14ac:dyDescent="0.2">
      <c r="A167" s="650"/>
      <c r="B167" s="650"/>
      <c r="C167" s="650"/>
      <c r="D167" s="650"/>
      <c r="E167" s="650"/>
      <c r="F167" s="650"/>
      <c r="G167" s="650"/>
      <c r="H167" s="650"/>
      <c r="I167" s="650"/>
      <c r="J167" s="650"/>
      <c r="K167" s="650"/>
      <c r="L167" s="650"/>
      <c r="M167" s="650"/>
      <c r="N167" s="650"/>
      <c r="O167" s="651"/>
      <c r="P167" s="647" t="s">
        <v>40</v>
      </c>
      <c r="Q167" s="648"/>
      <c r="R167" s="648"/>
      <c r="S167" s="648"/>
      <c r="T167" s="648"/>
      <c r="U167" s="648"/>
      <c r="V167" s="64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hidden="1" x14ac:dyDescent="0.2">
      <c r="A168" s="650"/>
      <c r="B168" s="650"/>
      <c r="C168" s="650"/>
      <c r="D168" s="650"/>
      <c r="E168" s="650"/>
      <c r="F168" s="650"/>
      <c r="G168" s="650"/>
      <c r="H168" s="650"/>
      <c r="I168" s="650"/>
      <c r="J168" s="650"/>
      <c r="K168" s="650"/>
      <c r="L168" s="650"/>
      <c r="M168" s="650"/>
      <c r="N168" s="650"/>
      <c r="O168" s="651"/>
      <c r="P168" s="647" t="s">
        <v>40</v>
      </c>
      <c r="Q168" s="648"/>
      <c r="R168" s="648"/>
      <c r="S168" s="648"/>
      <c r="T168" s="648"/>
      <c r="U168" s="648"/>
      <c r="V168" s="64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hidden="1" customHeight="1" x14ac:dyDescent="0.25">
      <c r="A169" s="642" t="s">
        <v>106</v>
      </c>
      <c r="B169" s="642"/>
      <c r="C169" s="642"/>
      <c r="D169" s="642"/>
      <c r="E169" s="642"/>
      <c r="F169" s="642"/>
      <c r="G169" s="642"/>
      <c r="H169" s="642"/>
      <c r="I169" s="642"/>
      <c r="J169" s="642"/>
      <c r="K169" s="642"/>
      <c r="L169" s="642"/>
      <c r="M169" s="642"/>
      <c r="N169" s="642"/>
      <c r="O169" s="642"/>
      <c r="P169" s="642"/>
      <c r="Q169" s="642"/>
      <c r="R169" s="642"/>
      <c r="S169" s="642"/>
      <c r="T169" s="642"/>
      <c r="U169" s="642"/>
      <c r="V169" s="642"/>
      <c r="W169" s="642"/>
      <c r="X169" s="642"/>
      <c r="Y169" s="642"/>
      <c r="Z169" s="642"/>
      <c r="AA169" s="66"/>
      <c r="AB169" s="66"/>
      <c r="AC169" s="80"/>
    </row>
    <row r="170" spans="1:68" ht="27" hidden="1" customHeight="1" x14ac:dyDescent="0.25">
      <c r="A170" s="63" t="s">
        <v>297</v>
      </c>
      <c r="B170" s="63" t="s">
        <v>298</v>
      </c>
      <c r="C170" s="36">
        <v>4301032053</v>
      </c>
      <c r="D170" s="643">
        <v>4680115886780</v>
      </c>
      <c r="E170" s="64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5"/>
      <c r="R170" s="645"/>
      <c r="S170" s="645"/>
      <c r="T170" s="64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302</v>
      </c>
      <c r="B171" s="63" t="s">
        <v>303</v>
      </c>
      <c r="C171" s="36">
        <v>4301032051</v>
      </c>
      <c r="D171" s="643">
        <v>4680115886742</v>
      </c>
      <c r="E171" s="64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5"/>
      <c r="R171" s="645"/>
      <c r="S171" s="645"/>
      <c r="T171" s="64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305</v>
      </c>
      <c r="B172" s="63" t="s">
        <v>306</v>
      </c>
      <c r="C172" s="36">
        <v>4301032052</v>
      </c>
      <c r="D172" s="643">
        <v>4680115886766</v>
      </c>
      <c r="E172" s="64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2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5"/>
      <c r="R172" s="645"/>
      <c r="S172" s="645"/>
      <c r="T172" s="64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650"/>
      <c r="B173" s="650"/>
      <c r="C173" s="650"/>
      <c r="D173" s="650"/>
      <c r="E173" s="650"/>
      <c r="F173" s="650"/>
      <c r="G173" s="650"/>
      <c r="H173" s="650"/>
      <c r="I173" s="650"/>
      <c r="J173" s="650"/>
      <c r="K173" s="650"/>
      <c r="L173" s="650"/>
      <c r="M173" s="650"/>
      <c r="N173" s="650"/>
      <c r="O173" s="651"/>
      <c r="P173" s="647" t="s">
        <v>40</v>
      </c>
      <c r="Q173" s="648"/>
      <c r="R173" s="648"/>
      <c r="S173" s="648"/>
      <c r="T173" s="648"/>
      <c r="U173" s="648"/>
      <c r="V173" s="64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50"/>
      <c r="B174" s="650"/>
      <c r="C174" s="650"/>
      <c r="D174" s="650"/>
      <c r="E174" s="650"/>
      <c r="F174" s="650"/>
      <c r="G174" s="650"/>
      <c r="H174" s="650"/>
      <c r="I174" s="650"/>
      <c r="J174" s="650"/>
      <c r="K174" s="650"/>
      <c r="L174" s="650"/>
      <c r="M174" s="650"/>
      <c r="N174" s="650"/>
      <c r="O174" s="651"/>
      <c r="P174" s="647" t="s">
        <v>40</v>
      </c>
      <c r="Q174" s="648"/>
      <c r="R174" s="648"/>
      <c r="S174" s="648"/>
      <c r="T174" s="648"/>
      <c r="U174" s="648"/>
      <c r="V174" s="64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42" t="s">
        <v>307</v>
      </c>
      <c r="B175" s="642"/>
      <c r="C175" s="642"/>
      <c r="D175" s="642"/>
      <c r="E175" s="642"/>
      <c r="F175" s="642"/>
      <c r="G175" s="642"/>
      <c r="H175" s="642"/>
      <c r="I175" s="642"/>
      <c r="J175" s="642"/>
      <c r="K175" s="642"/>
      <c r="L175" s="642"/>
      <c r="M175" s="642"/>
      <c r="N175" s="642"/>
      <c r="O175" s="642"/>
      <c r="P175" s="642"/>
      <c r="Q175" s="642"/>
      <c r="R175" s="642"/>
      <c r="S175" s="642"/>
      <c r="T175" s="642"/>
      <c r="U175" s="642"/>
      <c r="V175" s="642"/>
      <c r="W175" s="642"/>
      <c r="X175" s="642"/>
      <c r="Y175" s="642"/>
      <c r="Z175" s="642"/>
      <c r="AA175" s="66"/>
      <c r="AB175" s="66"/>
      <c r="AC175" s="80"/>
    </row>
    <row r="176" spans="1:68" ht="27" hidden="1" customHeight="1" x14ac:dyDescent="0.25">
      <c r="A176" s="63" t="s">
        <v>308</v>
      </c>
      <c r="B176" s="63" t="s">
        <v>309</v>
      </c>
      <c r="C176" s="36">
        <v>4301170013</v>
      </c>
      <c r="D176" s="643">
        <v>4680115886797</v>
      </c>
      <c r="E176" s="64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5"/>
      <c r="R176" s="645"/>
      <c r="S176" s="645"/>
      <c r="T176" s="64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50"/>
      <c r="B177" s="650"/>
      <c r="C177" s="650"/>
      <c r="D177" s="650"/>
      <c r="E177" s="650"/>
      <c r="F177" s="650"/>
      <c r="G177" s="650"/>
      <c r="H177" s="650"/>
      <c r="I177" s="650"/>
      <c r="J177" s="650"/>
      <c r="K177" s="650"/>
      <c r="L177" s="650"/>
      <c r="M177" s="650"/>
      <c r="N177" s="650"/>
      <c r="O177" s="651"/>
      <c r="P177" s="647" t="s">
        <v>40</v>
      </c>
      <c r="Q177" s="648"/>
      <c r="R177" s="648"/>
      <c r="S177" s="648"/>
      <c r="T177" s="648"/>
      <c r="U177" s="648"/>
      <c r="V177" s="64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650"/>
      <c r="B178" s="650"/>
      <c r="C178" s="650"/>
      <c r="D178" s="650"/>
      <c r="E178" s="650"/>
      <c r="F178" s="650"/>
      <c r="G178" s="650"/>
      <c r="H178" s="650"/>
      <c r="I178" s="650"/>
      <c r="J178" s="650"/>
      <c r="K178" s="650"/>
      <c r="L178" s="650"/>
      <c r="M178" s="650"/>
      <c r="N178" s="650"/>
      <c r="O178" s="651"/>
      <c r="P178" s="647" t="s">
        <v>40</v>
      </c>
      <c r="Q178" s="648"/>
      <c r="R178" s="648"/>
      <c r="S178" s="648"/>
      <c r="T178" s="648"/>
      <c r="U178" s="648"/>
      <c r="V178" s="64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641" t="s">
        <v>310</v>
      </c>
      <c r="B179" s="641"/>
      <c r="C179" s="641"/>
      <c r="D179" s="641"/>
      <c r="E179" s="641"/>
      <c r="F179" s="641"/>
      <c r="G179" s="641"/>
      <c r="H179" s="641"/>
      <c r="I179" s="641"/>
      <c r="J179" s="641"/>
      <c r="K179" s="641"/>
      <c r="L179" s="641"/>
      <c r="M179" s="641"/>
      <c r="N179" s="641"/>
      <c r="O179" s="641"/>
      <c r="P179" s="641"/>
      <c r="Q179" s="641"/>
      <c r="R179" s="641"/>
      <c r="S179" s="641"/>
      <c r="T179" s="641"/>
      <c r="U179" s="641"/>
      <c r="V179" s="641"/>
      <c r="W179" s="641"/>
      <c r="X179" s="641"/>
      <c r="Y179" s="641"/>
      <c r="Z179" s="641"/>
      <c r="AA179" s="65"/>
      <c r="AB179" s="65"/>
      <c r="AC179" s="79"/>
    </row>
    <row r="180" spans="1:68" ht="14.25" hidden="1" customHeight="1" x14ac:dyDescent="0.25">
      <c r="A180" s="642" t="s">
        <v>114</v>
      </c>
      <c r="B180" s="642"/>
      <c r="C180" s="642"/>
      <c r="D180" s="642"/>
      <c r="E180" s="642"/>
      <c r="F180" s="642"/>
      <c r="G180" s="642"/>
      <c r="H180" s="642"/>
      <c r="I180" s="642"/>
      <c r="J180" s="642"/>
      <c r="K180" s="642"/>
      <c r="L180" s="642"/>
      <c r="M180" s="642"/>
      <c r="N180" s="642"/>
      <c r="O180" s="642"/>
      <c r="P180" s="642"/>
      <c r="Q180" s="642"/>
      <c r="R180" s="642"/>
      <c r="S180" s="642"/>
      <c r="T180" s="642"/>
      <c r="U180" s="642"/>
      <c r="V180" s="642"/>
      <c r="W180" s="642"/>
      <c r="X180" s="642"/>
      <c r="Y180" s="642"/>
      <c r="Z180" s="642"/>
      <c r="AA180" s="66"/>
      <c r="AB180" s="66"/>
      <c r="AC180" s="80"/>
    </row>
    <row r="181" spans="1:68" ht="16.5" hidden="1" customHeight="1" x14ac:dyDescent="0.25">
      <c r="A181" s="63" t="s">
        <v>311</v>
      </c>
      <c r="B181" s="63" t="s">
        <v>312</v>
      </c>
      <c r="C181" s="36">
        <v>4301011450</v>
      </c>
      <c r="D181" s="643">
        <v>4680115881402</v>
      </c>
      <c r="E181" s="64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5"/>
      <c r="R181" s="645"/>
      <c r="S181" s="645"/>
      <c r="T181" s="64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314</v>
      </c>
      <c r="B182" s="63" t="s">
        <v>315</v>
      </c>
      <c r="C182" s="36">
        <v>4301011768</v>
      </c>
      <c r="D182" s="643">
        <v>4680115881396</v>
      </c>
      <c r="E182" s="64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5"/>
      <c r="R182" s="645"/>
      <c r="S182" s="645"/>
      <c r="T182" s="64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50"/>
      <c r="B183" s="650"/>
      <c r="C183" s="650"/>
      <c r="D183" s="650"/>
      <c r="E183" s="650"/>
      <c r="F183" s="650"/>
      <c r="G183" s="650"/>
      <c r="H183" s="650"/>
      <c r="I183" s="650"/>
      <c r="J183" s="650"/>
      <c r="K183" s="650"/>
      <c r="L183" s="650"/>
      <c r="M183" s="650"/>
      <c r="N183" s="650"/>
      <c r="O183" s="651"/>
      <c r="P183" s="647" t="s">
        <v>40</v>
      </c>
      <c r="Q183" s="648"/>
      <c r="R183" s="648"/>
      <c r="S183" s="648"/>
      <c r="T183" s="648"/>
      <c r="U183" s="648"/>
      <c r="V183" s="64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650"/>
      <c r="B184" s="650"/>
      <c r="C184" s="650"/>
      <c r="D184" s="650"/>
      <c r="E184" s="650"/>
      <c r="F184" s="650"/>
      <c r="G184" s="650"/>
      <c r="H184" s="650"/>
      <c r="I184" s="650"/>
      <c r="J184" s="650"/>
      <c r="K184" s="650"/>
      <c r="L184" s="650"/>
      <c r="M184" s="650"/>
      <c r="N184" s="650"/>
      <c r="O184" s="651"/>
      <c r="P184" s="647" t="s">
        <v>40</v>
      </c>
      <c r="Q184" s="648"/>
      <c r="R184" s="648"/>
      <c r="S184" s="648"/>
      <c r="T184" s="648"/>
      <c r="U184" s="648"/>
      <c r="V184" s="64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642" t="s">
        <v>150</v>
      </c>
      <c r="B185" s="642"/>
      <c r="C185" s="642"/>
      <c r="D185" s="642"/>
      <c r="E185" s="642"/>
      <c r="F185" s="642"/>
      <c r="G185" s="642"/>
      <c r="H185" s="642"/>
      <c r="I185" s="642"/>
      <c r="J185" s="642"/>
      <c r="K185" s="642"/>
      <c r="L185" s="642"/>
      <c r="M185" s="642"/>
      <c r="N185" s="642"/>
      <c r="O185" s="642"/>
      <c r="P185" s="642"/>
      <c r="Q185" s="642"/>
      <c r="R185" s="642"/>
      <c r="S185" s="642"/>
      <c r="T185" s="642"/>
      <c r="U185" s="642"/>
      <c r="V185" s="642"/>
      <c r="W185" s="642"/>
      <c r="X185" s="642"/>
      <c r="Y185" s="642"/>
      <c r="Z185" s="642"/>
      <c r="AA185" s="66"/>
      <c r="AB185" s="66"/>
      <c r="AC185" s="80"/>
    </row>
    <row r="186" spans="1:68" ht="16.5" hidden="1" customHeight="1" x14ac:dyDescent="0.25">
      <c r="A186" s="63" t="s">
        <v>316</v>
      </c>
      <c r="B186" s="63" t="s">
        <v>317</v>
      </c>
      <c r="C186" s="36">
        <v>4301020262</v>
      </c>
      <c r="D186" s="643">
        <v>4680115882935</v>
      </c>
      <c r="E186" s="64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5"/>
      <c r="R186" s="645"/>
      <c r="S186" s="645"/>
      <c r="T186" s="64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319</v>
      </c>
      <c r="B187" s="63" t="s">
        <v>320</v>
      </c>
      <c r="C187" s="36">
        <v>4301020220</v>
      </c>
      <c r="D187" s="643">
        <v>4680115880764</v>
      </c>
      <c r="E187" s="64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5"/>
      <c r="R187" s="645"/>
      <c r="S187" s="645"/>
      <c r="T187" s="64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50"/>
      <c r="B188" s="650"/>
      <c r="C188" s="650"/>
      <c r="D188" s="650"/>
      <c r="E188" s="650"/>
      <c r="F188" s="650"/>
      <c r="G188" s="650"/>
      <c r="H188" s="650"/>
      <c r="I188" s="650"/>
      <c r="J188" s="650"/>
      <c r="K188" s="650"/>
      <c r="L188" s="650"/>
      <c r="M188" s="650"/>
      <c r="N188" s="650"/>
      <c r="O188" s="651"/>
      <c r="P188" s="647" t="s">
        <v>40</v>
      </c>
      <c r="Q188" s="648"/>
      <c r="R188" s="648"/>
      <c r="S188" s="648"/>
      <c r="T188" s="648"/>
      <c r="U188" s="648"/>
      <c r="V188" s="64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50"/>
      <c r="B189" s="650"/>
      <c r="C189" s="650"/>
      <c r="D189" s="650"/>
      <c r="E189" s="650"/>
      <c r="F189" s="650"/>
      <c r="G189" s="650"/>
      <c r="H189" s="650"/>
      <c r="I189" s="650"/>
      <c r="J189" s="650"/>
      <c r="K189" s="650"/>
      <c r="L189" s="650"/>
      <c r="M189" s="650"/>
      <c r="N189" s="650"/>
      <c r="O189" s="651"/>
      <c r="P189" s="647" t="s">
        <v>40</v>
      </c>
      <c r="Q189" s="648"/>
      <c r="R189" s="648"/>
      <c r="S189" s="648"/>
      <c r="T189" s="648"/>
      <c r="U189" s="648"/>
      <c r="V189" s="64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42" t="s">
        <v>78</v>
      </c>
      <c r="B190" s="642"/>
      <c r="C190" s="642"/>
      <c r="D190" s="642"/>
      <c r="E190" s="642"/>
      <c r="F190" s="642"/>
      <c r="G190" s="642"/>
      <c r="H190" s="642"/>
      <c r="I190" s="642"/>
      <c r="J190" s="642"/>
      <c r="K190" s="642"/>
      <c r="L190" s="642"/>
      <c r="M190" s="642"/>
      <c r="N190" s="642"/>
      <c r="O190" s="642"/>
      <c r="P190" s="642"/>
      <c r="Q190" s="642"/>
      <c r="R190" s="642"/>
      <c r="S190" s="642"/>
      <c r="T190" s="642"/>
      <c r="U190" s="642"/>
      <c r="V190" s="642"/>
      <c r="W190" s="642"/>
      <c r="X190" s="642"/>
      <c r="Y190" s="642"/>
      <c r="Z190" s="642"/>
      <c r="AA190" s="66"/>
      <c r="AB190" s="66"/>
      <c r="AC190" s="80"/>
    </row>
    <row r="191" spans="1:68" ht="27" hidden="1" customHeight="1" x14ac:dyDescent="0.25">
      <c r="A191" s="63" t="s">
        <v>321</v>
      </c>
      <c r="B191" s="63" t="s">
        <v>322</v>
      </c>
      <c r="C191" s="36">
        <v>4301031224</v>
      </c>
      <c r="D191" s="643">
        <v>4680115882683</v>
      </c>
      <c r="E191" s="64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5"/>
      <c r="R191" s="645"/>
      <c r="S191" s="645"/>
      <c r="T191" s="64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hidden="1" customHeight="1" x14ac:dyDescent="0.25">
      <c r="A192" s="63" t="s">
        <v>324</v>
      </c>
      <c r="B192" s="63" t="s">
        <v>325</v>
      </c>
      <c r="C192" s="36">
        <v>4301031230</v>
      </c>
      <c r="D192" s="643">
        <v>4680115882690</v>
      </c>
      <c r="E192" s="64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5"/>
      <c r="R192" s="645"/>
      <c r="S192" s="645"/>
      <c r="T192" s="64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hidden="1" customHeight="1" x14ac:dyDescent="0.25">
      <c r="A193" s="63" t="s">
        <v>327</v>
      </c>
      <c r="B193" s="63" t="s">
        <v>328</v>
      </c>
      <c r="C193" s="36">
        <v>4301031220</v>
      </c>
      <c r="D193" s="643">
        <v>4680115882669</v>
      </c>
      <c r="E193" s="64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5"/>
      <c r="R193" s="645"/>
      <c r="S193" s="645"/>
      <c r="T193" s="64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hidden="1" customHeight="1" x14ac:dyDescent="0.25">
      <c r="A194" s="63" t="s">
        <v>330</v>
      </c>
      <c r="B194" s="63" t="s">
        <v>331</v>
      </c>
      <c r="C194" s="36">
        <v>4301031221</v>
      </c>
      <c r="D194" s="643">
        <v>4680115882676</v>
      </c>
      <c r="E194" s="64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5"/>
      <c r="R194" s="645"/>
      <c r="S194" s="645"/>
      <c r="T194" s="64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hidden="1" customHeight="1" x14ac:dyDescent="0.25">
      <c r="A195" s="63" t="s">
        <v>333</v>
      </c>
      <c r="B195" s="63" t="s">
        <v>334</v>
      </c>
      <c r="C195" s="36">
        <v>4301031223</v>
      </c>
      <c r="D195" s="643">
        <v>4680115884014</v>
      </c>
      <c r="E195" s="64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5"/>
      <c r="R195" s="645"/>
      <c r="S195" s="645"/>
      <c r="T195" s="64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hidden="1" customHeight="1" x14ac:dyDescent="0.25">
      <c r="A196" s="63" t="s">
        <v>335</v>
      </c>
      <c r="B196" s="63" t="s">
        <v>336</v>
      </c>
      <c r="C196" s="36">
        <v>4301031222</v>
      </c>
      <c r="D196" s="643">
        <v>4680115884007</v>
      </c>
      <c r="E196" s="64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5"/>
      <c r="R196" s="645"/>
      <c r="S196" s="645"/>
      <c r="T196" s="64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hidden="1" customHeight="1" x14ac:dyDescent="0.25">
      <c r="A197" s="63" t="s">
        <v>337</v>
      </c>
      <c r="B197" s="63" t="s">
        <v>338</v>
      </c>
      <c r="C197" s="36">
        <v>4301031229</v>
      </c>
      <c r="D197" s="643">
        <v>4680115884038</v>
      </c>
      <c r="E197" s="64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5"/>
      <c r="R197" s="645"/>
      <c r="S197" s="645"/>
      <c r="T197" s="64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339</v>
      </c>
      <c r="B198" s="63" t="s">
        <v>340</v>
      </c>
      <c r="C198" s="36">
        <v>4301031225</v>
      </c>
      <c r="D198" s="643">
        <v>4680115884021</v>
      </c>
      <c r="E198" s="64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5"/>
      <c r="R198" s="645"/>
      <c r="S198" s="645"/>
      <c r="T198" s="64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idden="1" x14ac:dyDescent="0.2">
      <c r="A199" s="650"/>
      <c r="B199" s="650"/>
      <c r="C199" s="650"/>
      <c r="D199" s="650"/>
      <c r="E199" s="650"/>
      <c r="F199" s="650"/>
      <c r="G199" s="650"/>
      <c r="H199" s="650"/>
      <c r="I199" s="650"/>
      <c r="J199" s="650"/>
      <c r="K199" s="650"/>
      <c r="L199" s="650"/>
      <c r="M199" s="650"/>
      <c r="N199" s="650"/>
      <c r="O199" s="651"/>
      <c r="P199" s="647" t="s">
        <v>40</v>
      </c>
      <c r="Q199" s="648"/>
      <c r="R199" s="648"/>
      <c r="S199" s="648"/>
      <c r="T199" s="648"/>
      <c r="U199" s="648"/>
      <c r="V199" s="64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hidden="1" x14ac:dyDescent="0.2">
      <c r="A200" s="650"/>
      <c r="B200" s="650"/>
      <c r="C200" s="650"/>
      <c r="D200" s="650"/>
      <c r="E200" s="650"/>
      <c r="F200" s="650"/>
      <c r="G200" s="650"/>
      <c r="H200" s="650"/>
      <c r="I200" s="650"/>
      <c r="J200" s="650"/>
      <c r="K200" s="650"/>
      <c r="L200" s="650"/>
      <c r="M200" s="650"/>
      <c r="N200" s="650"/>
      <c r="O200" s="651"/>
      <c r="P200" s="647" t="s">
        <v>40</v>
      </c>
      <c r="Q200" s="648"/>
      <c r="R200" s="648"/>
      <c r="S200" s="648"/>
      <c r="T200" s="648"/>
      <c r="U200" s="648"/>
      <c r="V200" s="64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hidden="1" customHeight="1" x14ac:dyDescent="0.25">
      <c r="A201" s="642" t="s">
        <v>85</v>
      </c>
      <c r="B201" s="642"/>
      <c r="C201" s="642"/>
      <c r="D201" s="642"/>
      <c r="E201" s="642"/>
      <c r="F201" s="642"/>
      <c r="G201" s="642"/>
      <c r="H201" s="642"/>
      <c r="I201" s="642"/>
      <c r="J201" s="642"/>
      <c r="K201" s="642"/>
      <c r="L201" s="642"/>
      <c r="M201" s="642"/>
      <c r="N201" s="642"/>
      <c r="O201" s="642"/>
      <c r="P201" s="642"/>
      <c r="Q201" s="642"/>
      <c r="R201" s="642"/>
      <c r="S201" s="642"/>
      <c r="T201" s="642"/>
      <c r="U201" s="642"/>
      <c r="V201" s="642"/>
      <c r="W201" s="642"/>
      <c r="X201" s="642"/>
      <c r="Y201" s="642"/>
      <c r="Z201" s="642"/>
      <c r="AA201" s="66"/>
      <c r="AB201" s="66"/>
      <c r="AC201" s="80"/>
    </row>
    <row r="202" spans="1:68" ht="27" hidden="1" customHeight="1" x14ac:dyDescent="0.25">
      <c r="A202" s="63" t="s">
        <v>341</v>
      </c>
      <c r="B202" s="63" t="s">
        <v>342</v>
      </c>
      <c r="C202" s="36">
        <v>4301051408</v>
      </c>
      <c r="D202" s="643">
        <v>4680115881594</v>
      </c>
      <c r="E202" s="64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5"/>
      <c r="R202" s="645"/>
      <c r="S202" s="645"/>
      <c r="T202" s="64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hidden="1" customHeight="1" x14ac:dyDescent="0.25">
      <c r="A203" s="63" t="s">
        <v>344</v>
      </c>
      <c r="B203" s="63" t="s">
        <v>345</v>
      </c>
      <c r="C203" s="36">
        <v>4301051411</v>
      </c>
      <c r="D203" s="643">
        <v>4680115881617</v>
      </c>
      <c r="E203" s="64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5"/>
      <c r="R203" s="645"/>
      <c r="S203" s="645"/>
      <c r="T203" s="64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hidden="1" customHeight="1" x14ac:dyDescent="0.25">
      <c r="A204" s="63" t="s">
        <v>347</v>
      </c>
      <c r="B204" s="63" t="s">
        <v>348</v>
      </c>
      <c r="C204" s="36">
        <v>4301051656</v>
      </c>
      <c r="D204" s="643">
        <v>4680115880573</v>
      </c>
      <c r="E204" s="64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5"/>
      <c r="R204" s="645"/>
      <c r="S204" s="645"/>
      <c r="T204" s="64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350</v>
      </c>
      <c r="B205" s="63" t="s">
        <v>351</v>
      </c>
      <c r="C205" s="36">
        <v>4301051407</v>
      </c>
      <c r="D205" s="643">
        <v>4680115882195</v>
      </c>
      <c r="E205" s="64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5"/>
      <c r="R205" s="645"/>
      <c r="S205" s="645"/>
      <c r="T205" s="6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352</v>
      </c>
      <c r="B206" s="63" t="s">
        <v>353</v>
      </c>
      <c r="C206" s="36">
        <v>4301051752</v>
      </c>
      <c r="D206" s="643">
        <v>4680115882607</v>
      </c>
      <c r="E206" s="64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5"/>
      <c r="R206" s="645"/>
      <c r="S206" s="645"/>
      <c r="T206" s="6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355</v>
      </c>
      <c r="B207" s="63" t="s">
        <v>356</v>
      </c>
      <c r="C207" s="36">
        <v>4301051666</v>
      </c>
      <c r="D207" s="643">
        <v>4680115880092</v>
      </c>
      <c r="E207" s="64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5"/>
      <c r="R207" s="645"/>
      <c r="S207" s="645"/>
      <c r="T207" s="64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hidden="1" customHeight="1" x14ac:dyDescent="0.25">
      <c r="A208" s="63" t="s">
        <v>357</v>
      </c>
      <c r="B208" s="63" t="s">
        <v>358</v>
      </c>
      <c r="C208" s="36">
        <v>4301051668</v>
      </c>
      <c r="D208" s="643">
        <v>4680115880221</v>
      </c>
      <c r="E208" s="64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5"/>
      <c r="R208" s="645"/>
      <c r="S208" s="645"/>
      <c r="T208" s="64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hidden="1" customHeight="1" x14ac:dyDescent="0.25">
      <c r="A209" s="63" t="s">
        <v>359</v>
      </c>
      <c r="B209" s="63" t="s">
        <v>360</v>
      </c>
      <c r="C209" s="36">
        <v>4301051945</v>
      </c>
      <c r="D209" s="643">
        <v>4680115880504</v>
      </c>
      <c r="E209" s="64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5"/>
      <c r="R209" s="645"/>
      <c r="S209" s="645"/>
      <c r="T209" s="64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362</v>
      </c>
      <c r="B210" s="63" t="s">
        <v>363</v>
      </c>
      <c r="C210" s="36">
        <v>4301051410</v>
      </c>
      <c r="D210" s="643">
        <v>4680115882164</v>
      </c>
      <c r="E210" s="64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5"/>
      <c r="R210" s="645"/>
      <c r="S210" s="645"/>
      <c r="T210" s="64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idden="1" x14ac:dyDescent="0.2">
      <c r="A211" s="650"/>
      <c r="B211" s="650"/>
      <c r="C211" s="650"/>
      <c r="D211" s="650"/>
      <c r="E211" s="650"/>
      <c r="F211" s="650"/>
      <c r="G211" s="650"/>
      <c r="H211" s="650"/>
      <c r="I211" s="650"/>
      <c r="J211" s="650"/>
      <c r="K211" s="650"/>
      <c r="L211" s="650"/>
      <c r="M211" s="650"/>
      <c r="N211" s="650"/>
      <c r="O211" s="651"/>
      <c r="P211" s="647" t="s">
        <v>40</v>
      </c>
      <c r="Q211" s="648"/>
      <c r="R211" s="648"/>
      <c r="S211" s="648"/>
      <c r="T211" s="648"/>
      <c r="U211" s="648"/>
      <c r="V211" s="64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hidden="1" x14ac:dyDescent="0.2">
      <c r="A212" s="650"/>
      <c r="B212" s="650"/>
      <c r="C212" s="650"/>
      <c r="D212" s="650"/>
      <c r="E212" s="650"/>
      <c r="F212" s="650"/>
      <c r="G212" s="650"/>
      <c r="H212" s="650"/>
      <c r="I212" s="650"/>
      <c r="J212" s="650"/>
      <c r="K212" s="650"/>
      <c r="L212" s="650"/>
      <c r="M212" s="650"/>
      <c r="N212" s="650"/>
      <c r="O212" s="651"/>
      <c r="P212" s="647" t="s">
        <v>40</v>
      </c>
      <c r="Q212" s="648"/>
      <c r="R212" s="648"/>
      <c r="S212" s="648"/>
      <c r="T212" s="648"/>
      <c r="U212" s="648"/>
      <c r="V212" s="64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hidden="1" customHeight="1" x14ac:dyDescent="0.25">
      <c r="A213" s="642" t="s">
        <v>185</v>
      </c>
      <c r="B213" s="642"/>
      <c r="C213" s="642"/>
      <c r="D213" s="642"/>
      <c r="E213" s="642"/>
      <c r="F213" s="642"/>
      <c r="G213" s="642"/>
      <c r="H213" s="642"/>
      <c r="I213" s="642"/>
      <c r="J213" s="642"/>
      <c r="K213" s="642"/>
      <c r="L213" s="642"/>
      <c r="M213" s="642"/>
      <c r="N213" s="642"/>
      <c r="O213" s="642"/>
      <c r="P213" s="642"/>
      <c r="Q213" s="642"/>
      <c r="R213" s="642"/>
      <c r="S213" s="642"/>
      <c r="T213" s="642"/>
      <c r="U213" s="642"/>
      <c r="V213" s="642"/>
      <c r="W213" s="642"/>
      <c r="X213" s="642"/>
      <c r="Y213" s="642"/>
      <c r="Z213" s="642"/>
      <c r="AA213" s="66"/>
      <c r="AB213" s="66"/>
      <c r="AC213" s="80"/>
    </row>
    <row r="214" spans="1:68" ht="27" hidden="1" customHeight="1" x14ac:dyDescent="0.25">
      <c r="A214" s="63" t="s">
        <v>365</v>
      </c>
      <c r="B214" s="63" t="s">
        <v>366</v>
      </c>
      <c r="C214" s="36">
        <v>4301060463</v>
      </c>
      <c r="D214" s="643">
        <v>4680115880818</v>
      </c>
      <c r="E214" s="64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5"/>
      <c r="R214" s="645"/>
      <c r="S214" s="645"/>
      <c r="T214" s="64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hidden="1" customHeight="1" x14ac:dyDescent="0.25">
      <c r="A215" s="63" t="s">
        <v>368</v>
      </c>
      <c r="B215" s="63" t="s">
        <v>369</v>
      </c>
      <c r="C215" s="36">
        <v>4301060389</v>
      </c>
      <c r="D215" s="643">
        <v>4680115880801</v>
      </c>
      <c r="E215" s="64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5"/>
      <c r="R215" s="645"/>
      <c r="S215" s="645"/>
      <c r="T215" s="64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idden="1" x14ac:dyDescent="0.2">
      <c r="A216" s="650"/>
      <c r="B216" s="650"/>
      <c r="C216" s="650"/>
      <c r="D216" s="650"/>
      <c r="E216" s="650"/>
      <c r="F216" s="650"/>
      <c r="G216" s="650"/>
      <c r="H216" s="650"/>
      <c r="I216" s="650"/>
      <c r="J216" s="650"/>
      <c r="K216" s="650"/>
      <c r="L216" s="650"/>
      <c r="M216" s="650"/>
      <c r="N216" s="650"/>
      <c r="O216" s="651"/>
      <c r="P216" s="647" t="s">
        <v>40</v>
      </c>
      <c r="Q216" s="648"/>
      <c r="R216" s="648"/>
      <c r="S216" s="648"/>
      <c r="T216" s="648"/>
      <c r="U216" s="648"/>
      <c r="V216" s="64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hidden="1" x14ac:dyDescent="0.2">
      <c r="A217" s="650"/>
      <c r="B217" s="650"/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1"/>
      <c r="P217" s="647" t="s">
        <v>40</v>
      </c>
      <c r="Q217" s="648"/>
      <c r="R217" s="648"/>
      <c r="S217" s="648"/>
      <c r="T217" s="648"/>
      <c r="U217" s="648"/>
      <c r="V217" s="64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hidden="1" customHeight="1" x14ac:dyDescent="0.25">
      <c r="A218" s="641" t="s">
        <v>371</v>
      </c>
      <c r="B218" s="641"/>
      <c r="C218" s="641"/>
      <c r="D218" s="641"/>
      <c r="E218" s="641"/>
      <c r="F218" s="641"/>
      <c r="G218" s="641"/>
      <c r="H218" s="641"/>
      <c r="I218" s="641"/>
      <c r="J218" s="641"/>
      <c r="K218" s="641"/>
      <c r="L218" s="641"/>
      <c r="M218" s="641"/>
      <c r="N218" s="641"/>
      <c r="O218" s="641"/>
      <c r="P218" s="641"/>
      <c r="Q218" s="641"/>
      <c r="R218" s="641"/>
      <c r="S218" s="641"/>
      <c r="T218" s="641"/>
      <c r="U218" s="641"/>
      <c r="V218" s="641"/>
      <c r="W218" s="641"/>
      <c r="X218" s="641"/>
      <c r="Y218" s="641"/>
      <c r="Z218" s="641"/>
      <c r="AA218" s="65"/>
      <c r="AB218" s="65"/>
      <c r="AC218" s="79"/>
    </row>
    <row r="219" spans="1:68" ht="14.25" hidden="1" customHeight="1" x14ac:dyDescent="0.25">
      <c r="A219" s="642" t="s">
        <v>114</v>
      </c>
      <c r="B219" s="642"/>
      <c r="C219" s="642"/>
      <c r="D219" s="642"/>
      <c r="E219" s="642"/>
      <c r="F219" s="642"/>
      <c r="G219" s="642"/>
      <c r="H219" s="642"/>
      <c r="I219" s="642"/>
      <c r="J219" s="642"/>
      <c r="K219" s="642"/>
      <c r="L219" s="642"/>
      <c r="M219" s="642"/>
      <c r="N219" s="642"/>
      <c r="O219" s="642"/>
      <c r="P219" s="642"/>
      <c r="Q219" s="642"/>
      <c r="R219" s="642"/>
      <c r="S219" s="642"/>
      <c r="T219" s="642"/>
      <c r="U219" s="642"/>
      <c r="V219" s="642"/>
      <c r="W219" s="642"/>
      <c r="X219" s="642"/>
      <c r="Y219" s="642"/>
      <c r="Z219" s="642"/>
      <c r="AA219" s="66"/>
      <c r="AB219" s="66"/>
      <c r="AC219" s="80"/>
    </row>
    <row r="220" spans="1:68" ht="27" hidden="1" customHeight="1" x14ac:dyDescent="0.25">
      <c r="A220" s="63" t="s">
        <v>372</v>
      </c>
      <c r="B220" s="63" t="s">
        <v>373</v>
      </c>
      <c r="C220" s="36">
        <v>4301011826</v>
      </c>
      <c r="D220" s="643">
        <v>4680115884137</v>
      </c>
      <c r="E220" s="64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5"/>
      <c r="R220" s="645"/>
      <c r="S220" s="645"/>
      <c r="T220" s="64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hidden="1" customHeight="1" x14ac:dyDescent="0.25">
      <c r="A221" s="63" t="s">
        <v>375</v>
      </c>
      <c r="B221" s="63" t="s">
        <v>376</v>
      </c>
      <c r="C221" s="36">
        <v>4301011724</v>
      </c>
      <c r="D221" s="643">
        <v>4680115884236</v>
      </c>
      <c r="E221" s="64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5"/>
      <c r="R221" s="645"/>
      <c r="S221" s="645"/>
      <c r="T221" s="64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hidden="1" customHeight="1" x14ac:dyDescent="0.25">
      <c r="A222" s="63" t="s">
        <v>378</v>
      </c>
      <c r="B222" s="63" t="s">
        <v>379</v>
      </c>
      <c r="C222" s="36">
        <v>4301011721</v>
      </c>
      <c r="D222" s="643">
        <v>4680115884175</v>
      </c>
      <c r="E222" s="64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5"/>
      <c r="R222" s="645"/>
      <c r="S222" s="645"/>
      <c r="T222" s="64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hidden="1" customHeight="1" x14ac:dyDescent="0.25">
      <c r="A223" s="63" t="s">
        <v>381</v>
      </c>
      <c r="B223" s="63" t="s">
        <v>382</v>
      </c>
      <c r="C223" s="36">
        <v>4301011824</v>
      </c>
      <c r="D223" s="643">
        <v>4680115884144</v>
      </c>
      <c r="E223" s="64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5"/>
      <c r="R223" s="645"/>
      <c r="S223" s="645"/>
      <c r="T223" s="64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hidden="1" customHeight="1" x14ac:dyDescent="0.25">
      <c r="A224" s="63" t="s">
        <v>383</v>
      </c>
      <c r="B224" s="63" t="s">
        <v>384</v>
      </c>
      <c r="C224" s="36">
        <v>4301012149</v>
      </c>
      <c r="D224" s="643">
        <v>4680115886551</v>
      </c>
      <c r="E224" s="64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5"/>
      <c r="R224" s="645"/>
      <c r="S224" s="645"/>
      <c r="T224" s="64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hidden="1" customHeight="1" x14ac:dyDescent="0.25">
      <c r="A225" s="63" t="s">
        <v>386</v>
      </c>
      <c r="B225" s="63" t="s">
        <v>387</v>
      </c>
      <c r="C225" s="36">
        <v>4301011726</v>
      </c>
      <c r="D225" s="643">
        <v>4680115884182</v>
      </c>
      <c r="E225" s="643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5"/>
      <c r="R225" s="645"/>
      <c r="S225" s="645"/>
      <c r="T225" s="64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hidden="1" customHeight="1" x14ac:dyDescent="0.25">
      <c r="A226" s="63" t="s">
        <v>388</v>
      </c>
      <c r="B226" s="63" t="s">
        <v>389</v>
      </c>
      <c r="C226" s="36">
        <v>4301011722</v>
      </c>
      <c r="D226" s="643">
        <v>4680115884205</v>
      </c>
      <c r="E226" s="64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5"/>
      <c r="R226" s="645"/>
      <c r="S226" s="645"/>
      <c r="T226" s="64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idden="1" x14ac:dyDescent="0.2">
      <c r="A227" s="650"/>
      <c r="B227" s="650"/>
      <c r="C227" s="650"/>
      <c r="D227" s="650"/>
      <c r="E227" s="650"/>
      <c r="F227" s="650"/>
      <c r="G227" s="650"/>
      <c r="H227" s="650"/>
      <c r="I227" s="650"/>
      <c r="J227" s="650"/>
      <c r="K227" s="650"/>
      <c r="L227" s="650"/>
      <c r="M227" s="650"/>
      <c r="N227" s="650"/>
      <c r="O227" s="651"/>
      <c r="P227" s="647" t="s">
        <v>40</v>
      </c>
      <c r="Q227" s="648"/>
      <c r="R227" s="648"/>
      <c r="S227" s="648"/>
      <c r="T227" s="648"/>
      <c r="U227" s="648"/>
      <c r="V227" s="649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hidden="1" x14ac:dyDescent="0.2">
      <c r="A228" s="650"/>
      <c r="B228" s="650"/>
      <c r="C228" s="650"/>
      <c r="D228" s="650"/>
      <c r="E228" s="650"/>
      <c r="F228" s="650"/>
      <c r="G228" s="650"/>
      <c r="H228" s="650"/>
      <c r="I228" s="650"/>
      <c r="J228" s="650"/>
      <c r="K228" s="650"/>
      <c r="L228" s="650"/>
      <c r="M228" s="650"/>
      <c r="N228" s="650"/>
      <c r="O228" s="651"/>
      <c r="P228" s="647" t="s">
        <v>40</v>
      </c>
      <c r="Q228" s="648"/>
      <c r="R228" s="648"/>
      <c r="S228" s="648"/>
      <c r="T228" s="648"/>
      <c r="U228" s="648"/>
      <c r="V228" s="649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hidden="1" customHeight="1" x14ac:dyDescent="0.25">
      <c r="A229" s="642" t="s">
        <v>150</v>
      </c>
      <c r="B229" s="642"/>
      <c r="C229" s="642"/>
      <c r="D229" s="642"/>
      <c r="E229" s="642"/>
      <c r="F229" s="642"/>
      <c r="G229" s="642"/>
      <c r="H229" s="642"/>
      <c r="I229" s="642"/>
      <c r="J229" s="642"/>
      <c r="K229" s="642"/>
      <c r="L229" s="642"/>
      <c r="M229" s="642"/>
      <c r="N229" s="642"/>
      <c r="O229" s="642"/>
      <c r="P229" s="642"/>
      <c r="Q229" s="642"/>
      <c r="R229" s="642"/>
      <c r="S229" s="642"/>
      <c r="T229" s="642"/>
      <c r="U229" s="642"/>
      <c r="V229" s="642"/>
      <c r="W229" s="642"/>
      <c r="X229" s="642"/>
      <c r="Y229" s="642"/>
      <c r="Z229" s="642"/>
      <c r="AA229" s="66"/>
      <c r="AB229" s="66"/>
      <c r="AC229" s="80"/>
    </row>
    <row r="230" spans="1:68" ht="27" hidden="1" customHeight="1" x14ac:dyDescent="0.25">
      <c r="A230" s="63" t="s">
        <v>390</v>
      </c>
      <c r="B230" s="63" t="s">
        <v>391</v>
      </c>
      <c r="C230" s="36">
        <v>4301020340</v>
      </c>
      <c r="D230" s="643">
        <v>4680115885721</v>
      </c>
      <c r="E230" s="643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5"/>
      <c r="R230" s="645"/>
      <c r="S230" s="645"/>
      <c r="T230" s="64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hidden="1" customHeight="1" x14ac:dyDescent="0.25">
      <c r="A231" s="63" t="s">
        <v>390</v>
      </c>
      <c r="B231" s="63" t="s">
        <v>393</v>
      </c>
      <c r="C231" s="36">
        <v>4301020377</v>
      </c>
      <c r="D231" s="643">
        <v>4680115885981</v>
      </c>
      <c r="E231" s="643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5"/>
      <c r="R231" s="645"/>
      <c r="S231" s="645"/>
      <c r="T231" s="64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idden="1" x14ac:dyDescent="0.2">
      <c r="A232" s="650"/>
      <c r="B232" s="650"/>
      <c r="C232" s="650"/>
      <c r="D232" s="650"/>
      <c r="E232" s="650"/>
      <c r="F232" s="650"/>
      <c r="G232" s="650"/>
      <c r="H232" s="650"/>
      <c r="I232" s="650"/>
      <c r="J232" s="650"/>
      <c r="K232" s="650"/>
      <c r="L232" s="650"/>
      <c r="M232" s="650"/>
      <c r="N232" s="650"/>
      <c r="O232" s="651"/>
      <c r="P232" s="647" t="s">
        <v>40</v>
      </c>
      <c r="Q232" s="648"/>
      <c r="R232" s="648"/>
      <c r="S232" s="648"/>
      <c r="T232" s="648"/>
      <c r="U232" s="648"/>
      <c r="V232" s="649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hidden="1" x14ac:dyDescent="0.2">
      <c r="A233" s="650"/>
      <c r="B233" s="650"/>
      <c r="C233" s="650"/>
      <c r="D233" s="650"/>
      <c r="E233" s="650"/>
      <c r="F233" s="650"/>
      <c r="G233" s="650"/>
      <c r="H233" s="650"/>
      <c r="I233" s="650"/>
      <c r="J233" s="650"/>
      <c r="K233" s="650"/>
      <c r="L233" s="650"/>
      <c r="M233" s="650"/>
      <c r="N233" s="650"/>
      <c r="O233" s="651"/>
      <c r="P233" s="647" t="s">
        <v>40</v>
      </c>
      <c r="Q233" s="648"/>
      <c r="R233" s="648"/>
      <c r="S233" s="648"/>
      <c r="T233" s="648"/>
      <c r="U233" s="648"/>
      <c r="V233" s="649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42" t="s">
        <v>394</v>
      </c>
      <c r="B234" s="642"/>
      <c r="C234" s="642"/>
      <c r="D234" s="642"/>
      <c r="E234" s="642"/>
      <c r="F234" s="642"/>
      <c r="G234" s="642"/>
      <c r="H234" s="642"/>
      <c r="I234" s="642"/>
      <c r="J234" s="642"/>
      <c r="K234" s="642"/>
      <c r="L234" s="642"/>
      <c r="M234" s="642"/>
      <c r="N234" s="642"/>
      <c r="O234" s="642"/>
      <c r="P234" s="642"/>
      <c r="Q234" s="642"/>
      <c r="R234" s="642"/>
      <c r="S234" s="642"/>
      <c r="T234" s="642"/>
      <c r="U234" s="642"/>
      <c r="V234" s="642"/>
      <c r="W234" s="642"/>
      <c r="X234" s="642"/>
      <c r="Y234" s="642"/>
      <c r="Z234" s="642"/>
      <c r="AA234" s="66"/>
      <c r="AB234" s="66"/>
      <c r="AC234" s="80"/>
    </row>
    <row r="235" spans="1:68" ht="27" hidden="1" customHeight="1" x14ac:dyDescent="0.25">
      <c r="A235" s="63" t="s">
        <v>395</v>
      </c>
      <c r="B235" s="63" t="s">
        <v>396</v>
      </c>
      <c r="C235" s="36">
        <v>4301040362</v>
      </c>
      <c r="D235" s="643">
        <v>4680115886803</v>
      </c>
      <c r="E235" s="643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0" t="s">
        <v>397</v>
      </c>
      <c r="Q235" s="645"/>
      <c r="R235" s="645"/>
      <c r="S235" s="645"/>
      <c r="T235" s="64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idden="1" x14ac:dyDescent="0.2">
      <c r="A236" s="650"/>
      <c r="B236" s="650"/>
      <c r="C236" s="650"/>
      <c r="D236" s="650"/>
      <c r="E236" s="650"/>
      <c r="F236" s="650"/>
      <c r="G236" s="650"/>
      <c r="H236" s="650"/>
      <c r="I236" s="650"/>
      <c r="J236" s="650"/>
      <c r="K236" s="650"/>
      <c r="L236" s="650"/>
      <c r="M236" s="650"/>
      <c r="N236" s="650"/>
      <c r="O236" s="651"/>
      <c r="P236" s="647" t="s">
        <v>40</v>
      </c>
      <c r="Q236" s="648"/>
      <c r="R236" s="648"/>
      <c r="S236" s="648"/>
      <c r="T236" s="648"/>
      <c r="U236" s="648"/>
      <c r="V236" s="649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hidden="1" x14ac:dyDescent="0.2">
      <c r="A237" s="650"/>
      <c r="B237" s="650"/>
      <c r="C237" s="650"/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1"/>
      <c r="P237" s="647" t="s">
        <v>40</v>
      </c>
      <c r="Q237" s="648"/>
      <c r="R237" s="648"/>
      <c r="S237" s="648"/>
      <c r="T237" s="648"/>
      <c r="U237" s="648"/>
      <c r="V237" s="649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hidden="1" customHeight="1" x14ac:dyDescent="0.25">
      <c r="A238" s="642" t="s">
        <v>399</v>
      </c>
      <c r="B238" s="642"/>
      <c r="C238" s="642"/>
      <c r="D238" s="642"/>
      <c r="E238" s="642"/>
      <c r="F238" s="642"/>
      <c r="G238" s="642"/>
      <c r="H238" s="642"/>
      <c r="I238" s="642"/>
      <c r="J238" s="642"/>
      <c r="K238" s="642"/>
      <c r="L238" s="642"/>
      <c r="M238" s="642"/>
      <c r="N238" s="642"/>
      <c r="O238" s="642"/>
      <c r="P238" s="642"/>
      <c r="Q238" s="642"/>
      <c r="R238" s="642"/>
      <c r="S238" s="642"/>
      <c r="T238" s="642"/>
      <c r="U238" s="642"/>
      <c r="V238" s="642"/>
      <c r="W238" s="642"/>
      <c r="X238" s="642"/>
      <c r="Y238" s="642"/>
      <c r="Z238" s="642"/>
      <c r="AA238" s="66"/>
      <c r="AB238" s="66"/>
      <c r="AC238" s="80"/>
    </row>
    <row r="239" spans="1:68" ht="27" hidden="1" customHeight="1" x14ac:dyDescent="0.25">
      <c r="A239" s="63" t="s">
        <v>400</v>
      </c>
      <c r="B239" s="63" t="s">
        <v>401</v>
      </c>
      <c r="C239" s="36">
        <v>4301041004</v>
      </c>
      <c r="D239" s="643">
        <v>4680115886704</v>
      </c>
      <c r="E239" s="643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5"/>
      <c r="R239" s="645"/>
      <c r="S239" s="645"/>
      <c r="T239" s="64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hidden="1" customHeight="1" x14ac:dyDescent="0.25">
      <c r="A240" s="63" t="s">
        <v>403</v>
      </c>
      <c r="B240" s="63" t="s">
        <v>404</v>
      </c>
      <c r="C240" s="36">
        <v>4301041008</v>
      </c>
      <c r="D240" s="643">
        <v>4680115886681</v>
      </c>
      <c r="E240" s="64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2" t="s">
        <v>405</v>
      </c>
      <c r="Q240" s="645"/>
      <c r="R240" s="645"/>
      <c r="S240" s="645"/>
      <c r="T240" s="64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hidden="1" customHeight="1" x14ac:dyDescent="0.25">
      <c r="A241" s="63" t="s">
        <v>406</v>
      </c>
      <c r="B241" s="63" t="s">
        <v>407</v>
      </c>
      <c r="C241" s="36">
        <v>4301041007</v>
      </c>
      <c r="D241" s="643">
        <v>4680115886735</v>
      </c>
      <c r="E241" s="643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5"/>
      <c r="R241" s="645"/>
      <c r="S241" s="645"/>
      <c r="T241" s="6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408</v>
      </c>
      <c r="B242" s="63" t="s">
        <v>409</v>
      </c>
      <c r="C242" s="36">
        <v>4301041006</v>
      </c>
      <c r="D242" s="643">
        <v>4680115886728</v>
      </c>
      <c r="E242" s="64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5"/>
      <c r="R242" s="645"/>
      <c r="S242" s="645"/>
      <c r="T242" s="64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410</v>
      </c>
      <c r="B243" s="63" t="s">
        <v>411</v>
      </c>
      <c r="C243" s="36">
        <v>4301041005</v>
      </c>
      <c r="D243" s="643">
        <v>4680115886711</v>
      </c>
      <c r="E243" s="64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5"/>
      <c r="R243" s="645"/>
      <c r="S243" s="645"/>
      <c r="T243" s="64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650"/>
      <c r="B244" s="650"/>
      <c r="C244" s="650"/>
      <c r="D244" s="650"/>
      <c r="E244" s="650"/>
      <c r="F244" s="650"/>
      <c r="G244" s="650"/>
      <c r="H244" s="650"/>
      <c r="I244" s="650"/>
      <c r="J244" s="650"/>
      <c r="K244" s="650"/>
      <c r="L244" s="650"/>
      <c r="M244" s="650"/>
      <c r="N244" s="650"/>
      <c r="O244" s="651"/>
      <c r="P244" s="647" t="s">
        <v>40</v>
      </c>
      <c r="Q244" s="648"/>
      <c r="R244" s="648"/>
      <c r="S244" s="648"/>
      <c r="T244" s="648"/>
      <c r="U244" s="648"/>
      <c r="V244" s="649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hidden="1" x14ac:dyDescent="0.2">
      <c r="A245" s="650"/>
      <c r="B245" s="650"/>
      <c r="C245" s="650"/>
      <c r="D245" s="650"/>
      <c r="E245" s="650"/>
      <c r="F245" s="650"/>
      <c r="G245" s="650"/>
      <c r="H245" s="650"/>
      <c r="I245" s="650"/>
      <c r="J245" s="650"/>
      <c r="K245" s="650"/>
      <c r="L245" s="650"/>
      <c r="M245" s="650"/>
      <c r="N245" s="650"/>
      <c r="O245" s="651"/>
      <c r="P245" s="647" t="s">
        <v>40</v>
      </c>
      <c r="Q245" s="648"/>
      <c r="R245" s="648"/>
      <c r="S245" s="648"/>
      <c r="T245" s="648"/>
      <c r="U245" s="648"/>
      <c r="V245" s="649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hidden="1" customHeight="1" x14ac:dyDescent="0.25">
      <c r="A246" s="641" t="s">
        <v>412</v>
      </c>
      <c r="B246" s="641"/>
      <c r="C246" s="641"/>
      <c r="D246" s="641"/>
      <c r="E246" s="641"/>
      <c r="F246" s="641"/>
      <c r="G246" s="641"/>
      <c r="H246" s="641"/>
      <c r="I246" s="641"/>
      <c r="J246" s="641"/>
      <c r="K246" s="641"/>
      <c r="L246" s="641"/>
      <c r="M246" s="641"/>
      <c r="N246" s="641"/>
      <c r="O246" s="641"/>
      <c r="P246" s="641"/>
      <c r="Q246" s="641"/>
      <c r="R246" s="641"/>
      <c r="S246" s="641"/>
      <c r="T246" s="641"/>
      <c r="U246" s="641"/>
      <c r="V246" s="641"/>
      <c r="W246" s="641"/>
      <c r="X246" s="641"/>
      <c r="Y246" s="641"/>
      <c r="Z246" s="641"/>
      <c r="AA246" s="65"/>
      <c r="AB246" s="65"/>
      <c r="AC246" s="79"/>
    </row>
    <row r="247" spans="1:68" ht="14.25" hidden="1" customHeight="1" x14ac:dyDescent="0.25">
      <c r="A247" s="642" t="s">
        <v>114</v>
      </c>
      <c r="B247" s="642"/>
      <c r="C247" s="642"/>
      <c r="D247" s="642"/>
      <c r="E247" s="642"/>
      <c r="F247" s="642"/>
      <c r="G247" s="642"/>
      <c r="H247" s="642"/>
      <c r="I247" s="642"/>
      <c r="J247" s="642"/>
      <c r="K247" s="642"/>
      <c r="L247" s="642"/>
      <c r="M247" s="642"/>
      <c r="N247" s="642"/>
      <c r="O247" s="642"/>
      <c r="P247" s="642"/>
      <c r="Q247" s="642"/>
      <c r="R247" s="642"/>
      <c r="S247" s="642"/>
      <c r="T247" s="642"/>
      <c r="U247" s="642"/>
      <c r="V247" s="642"/>
      <c r="W247" s="642"/>
      <c r="X247" s="642"/>
      <c r="Y247" s="642"/>
      <c r="Z247" s="642"/>
      <c r="AA247" s="66"/>
      <c r="AB247" s="66"/>
      <c r="AC247" s="80"/>
    </row>
    <row r="248" spans="1:68" ht="27" hidden="1" customHeight="1" x14ac:dyDescent="0.25">
      <c r="A248" s="63" t="s">
        <v>413</v>
      </c>
      <c r="B248" s="63" t="s">
        <v>414</v>
      </c>
      <c r="C248" s="36">
        <v>4301011855</v>
      </c>
      <c r="D248" s="643">
        <v>4680115885837</v>
      </c>
      <c r="E248" s="643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5"/>
      <c r="R248" s="645"/>
      <c r="S248" s="645"/>
      <c r="T248" s="64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416</v>
      </c>
      <c r="B249" s="63" t="s">
        <v>417</v>
      </c>
      <c r="C249" s="36">
        <v>4301011850</v>
      </c>
      <c r="D249" s="643">
        <v>4680115885806</v>
      </c>
      <c r="E249" s="64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5"/>
      <c r="R249" s="645"/>
      <c r="S249" s="645"/>
      <c r="T249" s="64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hidden="1" customHeight="1" x14ac:dyDescent="0.25">
      <c r="A250" s="63" t="s">
        <v>419</v>
      </c>
      <c r="B250" s="63" t="s">
        <v>420</v>
      </c>
      <c r="C250" s="36">
        <v>4301011853</v>
      </c>
      <c r="D250" s="643">
        <v>4680115885851</v>
      </c>
      <c r="E250" s="64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5"/>
      <c r="R250" s="645"/>
      <c r="S250" s="645"/>
      <c r="T250" s="64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hidden="1" customHeight="1" x14ac:dyDescent="0.25">
      <c r="A251" s="63" t="s">
        <v>422</v>
      </c>
      <c r="B251" s="63" t="s">
        <v>423</v>
      </c>
      <c r="C251" s="36">
        <v>4301011852</v>
      </c>
      <c r="D251" s="643">
        <v>4680115885844</v>
      </c>
      <c r="E251" s="64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5"/>
      <c r="R251" s="645"/>
      <c r="S251" s="645"/>
      <c r="T251" s="64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425</v>
      </c>
      <c r="B252" s="63" t="s">
        <v>426</v>
      </c>
      <c r="C252" s="36">
        <v>4301011851</v>
      </c>
      <c r="D252" s="643">
        <v>4680115885820</v>
      </c>
      <c r="E252" s="64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5"/>
      <c r="R252" s="645"/>
      <c r="S252" s="645"/>
      <c r="T252" s="64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idden="1" x14ac:dyDescent="0.2">
      <c r="A253" s="650"/>
      <c r="B253" s="650"/>
      <c r="C253" s="650"/>
      <c r="D253" s="650"/>
      <c r="E253" s="650"/>
      <c r="F253" s="650"/>
      <c r="G253" s="650"/>
      <c r="H253" s="650"/>
      <c r="I253" s="650"/>
      <c r="J253" s="650"/>
      <c r="K253" s="650"/>
      <c r="L253" s="650"/>
      <c r="M253" s="650"/>
      <c r="N253" s="650"/>
      <c r="O253" s="651"/>
      <c r="P253" s="647" t="s">
        <v>40</v>
      </c>
      <c r="Q253" s="648"/>
      <c r="R253" s="648"/>
      <c r="S253" s="648"/>
      <c r="T253" s="648"/>
      <c r="U253" s="648"/>
      <c r="V253" s="649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hidden="1" x14ac:dyDescent="0.2">
      <c r="A254" s="650"/>
      <c r="B254" s="650"/>
      <c r="C254" s="650"/>
      <c r="D254" s="650"/>
      <c r="E254" s="650"/>
      <c r="F254" s="650"/>
      <c r="G254" s="650"/>
      <c r="H254" s="650"/>
      <c r="I254" s="650"/>
      <c r="J254" s="650"/>
      <c r="K254" s="650"/>
      <c r="L254" s="650"/>
      <c r="M254" s="650"/>
      <c r="N254" s="650"/>
      <c r="O254" s="651"/>
      <c r="P254" s="647" t="s">
        <v>40</v>
      </c>
      <c r="Q254" s="648"/>
      <c r="R254" s="648"/>
      <c r="S254" s="648"/>
      <c r="T254" s="648"/>
      <c r="U254" s="648"/>
      <c r="V254" s="649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hidden="1" customHeight="1" x14ac:dyDescent="0.25">
      <c r="A255" s="641" t="s">
        <v>428</v>
      </c>
      <c r="B255" s="641"/>
      <c r="C255" s="641"/>
      <c r="D255" s="641"/>
      <c r="E255" s="641"/>
      <c r="F255" s="641"/>
      <c r="G255" s="641"/>
      <c r="H255" s="641"/>
      <c r="I255" s="641"/>
      <c r="J255" s="641"/>
      <c r="K255" s="641"/>
      <c r="L255" s="641"/>
      <c r="M255" s="641"/>
      <c r="N255" s="641"/>
      <c r="O255" s="641"/>
      <c r="P255" s="641"/>
      <c r="Q255" s="641"/>
      <c r="R255" s="641"/>
      <c r="S255" s="641"/>
      <c r="T255" s="641"/>
      <c r="U255" s="641"/>
      <c r="V255" s="641"/>
      <c r="W255" s="641"/>
      <c r="X255" s="641"/>
      <c r="Y255" s="641"/>
      <c r="Z255" s="641"/>
      <c r="AA255" s="65"/>
      <c r="AB255" s="65"/>
      <c r="AC255" s="79"/>
    </row>
    <row r="256" spans="1:68" ht="14.25" hidden="1" customHeight="1" x14ac:dyDescent="0.25">
      <c r="A256" s="642" t="s">
        <v>114</v>
      </c>
      <c r="B256" s="642"/>
      <c r="C256" s="642"/>
      <c r="D256" s="642"/>
      <c r="E256" s="642"/>
      <c r="F256" s="642"/>
      <c r="G256" s="642"/>
      <c r="H256" s="642"/>
      <c r="I256" s="642"/>
      <c r="J256" s="642"/>
      <c r="K256" s="642"/>
      <c r="L256" s="642"/>
      <c r="M256" s="642"/>
      <c r="N256" s="642"/>
      <c r="O256" s="642"/>
      <c r="P256" s="642"/>
      <c r="Q256" s="642"/>
      <c r="R256" s="642"/>
      <c r="S256" s="642"/>
      <c r="T256" s="642"/>
      <c r="U256" s="642"/>
      <c r="V256" s="642"/>
      <c r="W256" s="642"/>
      <c r="X256" s="642"/>
      <c r="Y256" s="642"/>
      <c r="Z256" s="642"/>
      <c r="AA256" s="66"/>
      <c r="AB256" s="66"/>
      <c r="AC256" s="80"/>
    </row>
    <row r="257" spans="1:68" ht="27" hidden="1" customHeight="1" x14ac:dyDescent="0.25">
      <c r="A257" s="63" t="s">
        <v>429</v>
      </c>
      <c r="B257" s="63" t="s">
        <v>430</v>
      </c>
      <c r="C257" s="36">
        <v>4301011223</v>
      </c>
      <c r="D257" s="643">
        <v>4607091383423</v>
      </c>
      <c r="E257" s="643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5"/>
      <c r="R257" s="645"/>
      <c r="S257" s="645"/>
      <c r="T257" s="64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431</v>
      </c>
      <c r="B258" s="63" t="s">
        <v>432</v>
      </c>
      <c r="C258" s="36">
        <v>4301012099</v>
      </c>
      <c r="D258" s="643">
        <v>4680115885691</v>
      </c>
      <c r="E258" s="64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5"/>
      <c r="R258" s="645"/>
      <c r="S258" s="645"/>
      <c r="T258" s="64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434</v>
      </c>
      <c r="B259" s="63" t="s">
        <v>435</v>
      </c>
      <c r="C259" s="36">
        <v>4301012098</v>
      </c>
      <c r="D259" s="643">
        <v>4680115885660</v>
      </c>
      <c r="E259" s="64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5"/>
      <c r="R259" s="645"/>
      <c r="S259" s="645"/>
      <c r="T259" s="64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hidden="1" customHeight="1" x14ac:dyDescent="0.25">
      <c r="A260" s="63" t="s">
        <v>437</v>
      </c>
      <c r="B260" s="63" t="s">
        <v>438</v>
      </c>
      <c r="C260" s="36">
        <v>4301012176</v>
      </c>
      <c r="D260" s="643">
        <v>4680115886773</v>
      </c>
      <c r="E260" s="643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4" t="s">
        <v>439</v>
      </c>
      <c r="Q260" s="645"/>
      <c r="R260" s="645"/>
      <c r="S260" s="645"/>
      <c r="T260" s="64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650"/>
      <c r="B261" s="650"/>
      <c r="C261" s="650"/>
      <c r="D261" s="650"/>
      <c r="E261" s="650"/>
      <c r="F261" s="650"/>
      <c r="G261" s="650"/>
      <c r="H261" s="650"/>
      <c r="I261" s="650"/>
      <c r="J261" s="650"/>
      <c r="K261" s="650"/>
      <c r="L261" s="650"/>
      <c r="M261" s="650"/>
      <c r="N261" s="650"/>
      <c r="O261" s="651"/>
      <c r="P261" s="647" t="s">
        <v>40</v>
      </c>
      <c r="Q261" s="648"/>
      <c r="R261" s="648"/>
      <c r="S261" s="648"/>
      <c r="T261" s="648"/>
      <c r="U261" s="648"/>
      <c r="V261" s="649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650"/>
      <c r="B262" s="650"/>
      <c r="C262" s="650"/>
      <c r="D262" s="650"/>
      <c r="E262" s="650"/>
      <c r="F262" s="650"/>
      <c r="G262" s="650"/>
      <c r="H262" s="650"/>
      <c r="I262" s="650"/>
      <c r="J262" s="650"/>
      <c r="K262" s="650"/>
      <c r="L262" s="650"/>
      <c r="M262" s="650"/>
      <c r="N262" s="650"/>
      <c r="O262" s="651"/>
      <c r="P262" s="647" t="s">
        <v>40</v>
      </c>
      <c r="Q262" s="648"/>
      <c r="R262" s="648"/>
      <c r="S262" s="648"/>
      <c r="T262" s="648"/>
      <c r="U262" s="648"/>
      <c r="V262" s="649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41" t="s">
        <v>441</v>
      </c>
      <c r="B263" s="641"/>
      <c r="C263" s="641"/>
      <c r="D263" s="641"/>
      <c r="E263" s="641"/>
      <c r="F263" s="641"/>
      <c r="G263" s="641"/>
      <c r="H263" s="641"/>
      <c r="I263" s="641"/>
      <c r="J263" s="641"/>
      <c r="K263" s="641"/>
      <c r="L263" s="641"/>
      <c r="M263" s="641"/>
      <c r="N263" s="641"/>
      <c r="O263" s="641"/>
      <c r="P263" s="641"/>
      <c r="Q263" s="641"/>
      <c r="R263" s="641"/>
      <c r="S263" s="641"/>
      <c r="T263" s="641"/>
      <c r="U263" s="641"/>
      <c r="V263" s="641"/>
      <c r="W263" s="641"/>
      <c r="X263" s="641"/>
      <c r="Y263" s="641"/>
      <c r="Z263" s="641"/>
      <c r="AA263" s="65"/>
      <c r="AB263" s="65"/>
      <c r="AC263" s="79"/>
    </row>
    <row r="264" spans="1:68" ht="14.25" hidden="1" customHeight="1" x14ac:dyDescent="0.25">
      <c r="A264" s="642" t="s">
        <v>85</v>
      </c>
      <c r="B264" s="642"/>
      <c r="C264" s="642"/>
      <c r="D264" s="642"/>
      <c r="E264" s="642"/>
      <c r="F264" s="642"/>
      <c r="G264" s="642"/>
      <c r="H264" s="642"/>
      <c r="I264" s="642"/>
      <c r="J264" s="642"/>
      <c r="K264" s="642"/>
      <c r="L264" s="642"/>
      <c r="M264" s="642"/>
      <c r="N264" s="642"/>
      <c r="O264" s="642"/>
      <c r="P264" s="642"/>
      <c r="Q264" s="642"/>
      <c r="R264" s="642"/>
      <c r="S264" s="642"/>
      <c r="T264" s="642"/>
      <c r="U264" s="642"/>
      <c r="V264" s="642"/>
      <c r="W264" s="642"/>
      <c r="X264" s="642"/>
      <c r="Y264" s="642"/>
      <c r="Z264" s="642"/>
      <c r="AA264" s="66"/>
      <c r="AB264" s="66"/>
      <c r="AC264" s="80"/>
    </row>
    <row r="265" spans="1:68" ht="27" hidden="1" customHeight="1" x14ac:dyDescent="0.25">
      <c r="A265" s="63" t="s">
        <v>442</v>
      </c>
      <c r="B265" s="63" t="s">
        <v>443</v>
      </c>
      <c r="C265" s="36">
        <v>4301051893</v>
      </c>
      <c r="D265" s="643">
        <v>4680115886186</v>
      </c>
      <c r="E265" s="643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5"/>
      <c r="R265" s="645"/>
      <c r="S265" s="645"/>
      <c r="T265" s="64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hidden="1" customHeight="1" x14ac:dyDescent="0.25">
      <c r="A266" s="63" t="s">
        <v>445</v>
      </c>
      <c r="B266" s="63" t="s">
        <v>446</v>
      </c>
      <c r="C266" s="36">
        <v>4301051795</v>
      </c>
      <c r="D266" s="643">
        <v>4680115881228</v>
      </c>
      <c r="E266" s="643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5"/>
      <c r="R266" s="645"/>
      <c r="S266" s="645"/>
      <c r="T266" s="64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hidden="1" customHeight="1" x14ac:dyDescent="0.25">
      <c r="A267" s="63" t="s">
        <v>448</v>
      </c>
      <c r="B267" s="63" t="s">
        <v>449</v>
      </c>
      <c r="C267" s="36">
        <v>4301051388</v>
      </c>
      <c r="D267" s="643">
        <v>4680115881211</v>
      </c>
      <c r="E267" s="643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5"/>
      <c r="R267" s="645"/>
      <c r="S267" s="645"/>
      <c r="T267" s="64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idden="1" x14ac:dyDescent="0.2">
      <c r="A268" s="650"/>
      <c r="B268" s="650"/>
      <c r="C268" s="650"/>
      <c r="D268" s="650"/>
      <c r="E268" s="650"/>
      <c r="F268" s="650"/>
      <c r="G268" s="650"/>
      <c r="H268" s="650"/>
      <c r="I268" s="650"/>
      <c r="J268" s="650"/>
      <c r="K268" s="650"/>
      <c r="L268" s="650"/>
      <c r="M268" s="650"/>
      <c r="N268" s="650"/>
      <c r="O268" s="651"/>
      <c r="P268" s="647" t="s">
        <v>40</v>
      </c>
      <c r="Q268" s="648"/>
      <c r="R268" s="648"/>
      <c r="S268" s="648"/>
      <c r="T268" s="648"/>
      <c r="U268" s="648"/>
      <c r="V268" s="649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hidden="1" x14ac:dyDescent="0.2">
      <c r="A269" s="650"/>
      <c r="B269" s="650"/>
      <c r="C269" s="650"/>
      <c r="D269" s="650"/>
      <c r="E269" s="650"/>
      <c r="F269" s="650"/>
      <c r="G269" s="650"/>
      <c r="H269" s="650"/>
      <c r="I269" s="650"/>
      <c r="J269" s="650"/>
      <c r="K269" s="650"/>
      <c r="L269" s="650"/>
      <c r="M269" s="650"/>
      <c r="N269" s="650"/>
      <c r="O269" s="651"/>
      <c r="P269" s="647" t="s">
        <v>40</v>
      </c>
      <c r="Q269" s="648"/>
      <c r="R269" s="648"/>
      <c r="S269" s="648"/>
      <c r="T269" s="648"/>
      <c r="U269" s="648"/>
      <c r="V269" s="649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hidden="1" customHeight="1" x14ac:dyDescent="0.25">
      <c r="A270" s="641" t="s">
        <v>451</v>
      </c>
      <c r="B270" s="641"/>
      <c r="C270" s="641"/>
      <c r="D270" s="641"/>
      <c r="E270" s="641"/>
      <c r="F270" s="641"/>
      <c r="G270" s="641"/>
      <c r="H270" s="641"/>
      <c r="I270" s="641"/>
      <c r="J270" s="641"/>
      <c r="K270" s="641"/>
      <c r="L270" s="641"/>
      <c r="M270" s="641"/>
      <c r="N270" s="641"/>
      <c r="O270" s="641"/>
      <c r="P270" s="641"/>
      <c r="Q270" s="641"/>
      <c r="R270" s="641"/>
      <c r="S270" s="641"/>
      <c r="T270" s="641"/>
      <c r="U270" s="641"/>
      <c r="V270" s="641"/>
      <c r="W270" s="641"/>
      <c r="X270" s="641"/>
      <c r="Y270" s="641"/>
      <c r="Z270" s="641"/>
      <c r="AA270" s="65"/>
      <c r="AB270" s="65"/>
      <c r="AC270" s="79"/>
    </row>
    <row r="271" spans="1:68" ht="14.25" hidden="1" customHeight="1" x14ac:dyDescent="0.25">
      <c r="A271" s="642" t="s">
        <v>78</v>
      </c>
      <c r="B271" s="642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6"/>
      <c r="AB271" s="66"/>
      <c r="AC271" s="80"/>
    </row>
    <row r="272" spans="1:68" ht="27" hidden="1" customHeight="1" x14ac:dyDescent="0.25">
      <c r="A272" s="63" t="s">
        <v>452</v>
      </c>
      <c r="B272" s="63" t="s">
        <v>453</v>
      </c>
      <c r="C272" s="36">
        <v>4301031307</v>
      </c>
      <c r="D272" s="643">
        <v>4680115880344</v>
      </c>
      <c r="E272" s="643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5"/>
      <c r="R272" s="645"/>
      <c r="S272" s="645"/>
      <c r="T272" s="6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idden="1" x14ac:dyDescent="0.2">
      <c r="A273" s="650"/>
      <c r="B273" s="650"/>
      <c r="C273" s="650"/>
      <c r="D273" s="650"/>
      <c r="E273" s="650"/>
      <c r="F273" s="650"/>
      <c r="G273" s="650"/>
      <c r="H273" s="650"/>
      <c r="I273" s="650"/>
      <c r="J273" s="650"/>
      <c r="K273" s="650"/>
      <c r="L273" s="650"/>
      <c r="M273" s="650"/>
      <c r="N273" s="650"/>
      <c r="O273" s="651"/>
      <c r="P273" s="647" t="s">
        <v>40</v>
      </c>
      <c r="Q273" s="648"/>
      <c r="R273" s="648"/>
      <c r="S273" s="648"/>
      <c r="T273" s="648"/>
      <c r="U273" s="648"/>
      <c r="V273" s="64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650"/>
      <c r="B274" s="650"/>
      <c r="C274" s="650"/>
      <c r="D274" s="650"/>
      <c r="E274" s="650"/>
      <c r="F274" s="650"/>
      <c r="G274" s="650"/>
      <c r="H274" s="650"/>
      <c r="I274" s="650"/>
      <c r="J274" s="650"/>
      <c r="K274" s="650"/>
      <c r="L274" s="650"/>
      <c r="M274" s="650"/>
      <c r="N274" s="650"/>
      <c r="O274" s="651"/>
      <c r="P274" s="647" t="s">
        <v>40</v>
      </c>
      <c r="Q274" s="648"/>
      <c r="R274" s="648"/>
      <c r="S274" s="648"/>
      <c r="T274" s="648"/>
      <c r="U274" s="648"/>
      <c r="V274" s="64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hidden="1" customHeight="1" x14ac:dyDescent="0.25">
      <c r="A275" s="642" t="s">
        <v>85</v>
      </c>
      <c r="B275" s="642"/>
      <c r="C275" s="642"/>
      <c r="D275" s="642"/>
      <c r="E275" s="642"/>
      <c r="F275" s="642"/>
      <c r="G275" s="642"/>
      <c r="H275" s="642"/>
      <c r="I275" s="642"/>
      <c r="J275" s="642"/>
      <c r="K275" s="642"/>
      <c r="L275" s="642"/>
      <c r="M275" s="642"/>
      <c r="N275" s="642"/>
      <c r="O275" s="642"/>
      <c r="P275" s="642"/>
      <c r="Q275" s="642"/>
      <c r="R275" s="642"/>
      <c r="S275" s="642"/>
      <c r="T275" s="642"/>
      <c r="U275" s="642"/>
      <c r="V275" s="642"/>
      <c r="W275" s="642"/>
      <c r="X275" s="642"/>
      <c r="Y275" s="642"/>
      <c r="Z275" s="642"/>
      <c r="AA275" s="66"/>
      <c r="AB275" s="66"/>
      <c r="AC275" s="80"/>
    </row>
    <row r="276" spans="1:68" ht="27" hidden="1" customHeight="1" x14ac:dyDescent="0.25">
      <c r="A276" s="63" t="s">
        <v>455</v>
      </c>
      <c r="B276" s="63" t="s">
        <v>456</v>
      </c>
      <c r="C276" s="36">
        <v>4301051782</v>
      </c>
      <c r="D276" s="643">
        <v>4680115884618</v>
      </c>
      <c r="E276" s="643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5"/>
      <c r="R276" s="645"/>
      <c r="S276" s="645"/>
      <c r="T276" s="64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idden="1" x14ac:dyDescent="0.2">
      <c r="A277" s="650"/>
      <c r="B277" s="650"/>
      <c r="C277" s="650"/>
      <c r="D277" s="650"/>
      <c r="E277" s="650"/>
      <c r="F277" s="650"/>
      <c r="G277" s="650"/>
      <c r="H277" s="650"/>
      <c r="I277" s="650"/>
      <c r="J277" s="650"/>
      <c r="K277" s="650"/>
      <c r="L277" s="650"/>
      <c r="M277" s="650"/>
      <c r="N277" s="650"/>
      <c r="O277" s="651"/>
      <c r="P277" s="647" t="s">
        <v>40</v>
      </c>
      <c r="Q277" s="648"/>
      <c r="R277" s="648"/>
      <c r="S277" s="648"/>
      <c r="T277" s="648"/>
      <c r="U277" s="648"/>
      <c r="V277" s="649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hidden="1" x14ac:dyDescent="0.2">
      <c r="A278" s="650"/>
      <c r="B278" s="650"/>
      <c r="C278" s="650"/>
      <c r="D278" s="650"/>
      <c r="E278" s="650"/>
      <c r="F278" s="650"/>
      <c r="G278" s="650"/>
      <c r="H278" s="650"/>
      <c r="I278" s="650"/>
      <c r="J278" s="650"/>
      <c r="K278" s="650"/>
      <c r="L278" s="650"/>
      <c r="M278" s="650"/>
      <c r="N278" s="650"/>
      <c r="O278" s="651"/>
      <c r="P278" s="647" t="s">
        <v>40</v>
      </c>
      <c r="Q278" s="648"/>
      <c r="R278" s="648"/>
      <c r="S278" s="648"/>
      <c r="T278" s="648"/>
      <c r="U278" s="648"/>
      <c r="V278" s="649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hidden="1" customHeight="1" x14ac:dyDescent="0.25">
      <c r="A279" s="641" t="s">
        <v>458</v>
      </c>
      <c r="B279" s="641"/>
      <c r="C279" s="641"/>
      <c r="D279" s="641"/>
      <c r="E279" s="641"/>
      <c r="F279" s="641"/>
      <c r="G279" s="641"/>
      <c r="H279" s="641"/>
      <c r="I279" s="641"/>
      <c r="J279" s="641"/>
      <c r="K279" s="641"/>
      <c r="L279" s="641"/>
      <c r="M279" s="641"/>
      <c r="N279" s="641"/>
      <c r="O279" s="641"/>
      <c r="P279" s="641"/>
      <c r="Q279" s="641"/>
      <c r="R279" s="641"/>
      <c r="S279" s="641"/>
      <c r="T279" s="641"/>
      <c r="U279" s="641"/>
      <c r="V279" s="641"/>
      <c r="W279" s="641"/>
      <c r="X279" s="641"/>
      <c r="Y279" s="641"/>
      <c r="Z279" s="641"/>
      <c r="AA279" s="65"/>
      <c r="AB279" s="65"/>
      <c r="AC279" s="79"/>
    </row>
    <row r="280" spans="1:68" ht="14.25" hidden="1" customHeight="1" x14ac:dyDescent="0.25">
      <c r="A280" s="642" t="s">
        <v>114</v>
      </c>
      <c r="B280" s="642"/>
      <c r="C280" s="642"/>
      <c r="D280" s="642"/>
      <c r="E280" s="642"/>
      <c r="F280" s="642"/>
      <c r="G280" s="642"/>
      <c r="H280" s="642"/>
      <c r="I280" s="642"/>
      <c r="J280" s="642"/>
      <c r="K280" s="642"/>
      <c r="L280" s="642"/>
      <c r="M280" s="642"/>
      <c r="N280" s="642"/>
      <c r="O280" s="642"/>
      <c r="P280" s="642"/>
      <c r="Q280" s="642"/>
      <c r="R280" s="642"/>
      <c r="S280" s="642"/>
      <c r="T280" s="642"/>
      <c r="U280" s="642"/>
      <c r="V280" s="642"/>
      <c r="W280" s="642"/>
      <c r="X280" s="642"/>
      <c r="Y280" s="642"/>
      <c r="Z280" s="642"/>
      <c r="AA280" s="66"/>
      <c r="AB280" s="66"/>
      <c r="AC280" s="80"/>
    </row>
    <row r="281" spans="1:68" ht="27" hidden="1" customHeight="1" x14ac:dyDescent="0.25">
      <c r="A281" s="63" t="s">
        <v>459</v>
      </c>
      <c r="B281" s="63" t="s">
        <v>460</v>
      </c>
      <c r="C281" s="36">
        <v>4301011662</v>
      </c>
      <c r="D281" s="643">
        <v>4680115883703</v>
      </c>
      <c r="E281" s="643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5"/>
      <c r="R281" s="645"/>
      <c r="S281" s="645"/>
      <c r="T281" s="6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idden="1" x14ac:dyDescent="0.2">
      <c r="A282" s="650"/>
      <c r="B282" s="650"/>
      <c r="C282" s="650"/>
      <c r="D282" s="650"/>
      <c r="E282" s="650"/>
      <c r="F282" s="650"/>
      <c r="G282" s="650"/>
      <c r="H282" s="650"/>
      <c r="I282" s="650"/>
      <c r="J282" s="650"/>
      <c r="K282" s="650"/>
      <c r="L282" s="650"/>
      <c r="M282" s="650"/>
      <c r="N282" s="650"/>
      <c r="O282" s="651"/>
      <c r="P282" s="647" t="s">
        <v>40</v>
      </c>
      <c r="Q282" s="648"/>
      <c r="R282" s="648"/>
      <c r="S282" s="648"/>
      <c r="T282" s="648"/>
      <c r="U282" s="648"/>
      <c r="V282" s="649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hidden="1" x14ac:dyDescent="0.2">
      <c r="A283" s="650"/>
      <c r="B283" s="650"/>
      <c r="C283" s="650"/>
      <c r="D283" s="650"/>
      <c r="E283" s="650"/>
      <c r="F283" s="650"/>
      <c r="G283" s="650"/>
      <c r="H283" s="650"/>
      <c r="I283" s="650"/>
      <c r="J283" s="650"/>
      <c r="K283" s="650"/>
      <c r="L283" s="650"/>
      <c r="M283" s="650"/>
      <c r="N283" s="650"/>
      <c r="O283" s="651"/>
      <c r="P283" s="647" t="s">
        <v>40</v>
      </c>
      <c r="Q283" s="648"/>
      <c r="R283" s="648"/>
      <c r="S283" s="648"/>
      <c r="T283" s="648"/>
      <c r="U283" s="648"/>
      <c r="V283" s="649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hidden="1" customHeight="1" x14ac:dyDescent="0.25">
      <c r="A284" s="641" t="s">
        <v>463</v>
      </c>
      <c r="B284" s="641"/>
      <c r="C284" s="641"/>
      <c r="D284" s="641"/>
      <c r="E284" s="641"/>
      <c r="F284" s="641"/>
      <c r="G284" s="641"/>
      <c r="H284" s="641"/>
      <c r="I284" s="641"/>
      <c r="J284" s="641"/>
      <c r="K284" s="641"/>
      <c r="L284" s="641"/>
      <c r="M284" s="641"/>
      <c r="N284" s="641"/>
      <c r="O284" s="641"/>
      <c r="P284" s="641"/>
      <c r="Q284" s="641"/>
      <c r="R284" s="641"/>
      <c r="S284" s="641"/>
      <c r="T284" s="641"/>
      <c r="U284" s="641"/>
      <c r="V284" s="641"/>
      <c r="W284" s="641"/>
      <c r="X284" s="641"/>
      <c r="Y284" s="641"/>
      <c r="Z284" s="641"/>
      <c r="AA284" s="65"/>
      <c r="AB284" s="65"/>
      <c r="AC284" s="79"/>
    </row>
    <row r="285" spans="1:68" ht="14.25" hidden="1" customHeight="1" x14ac:dyDescent="0.25">
      <c r="A285" s="642" t="s">
        <v>114</v>
      </c>
      <c r="B285" s="642"/>
      <c r="C285" s="642"/>
      <c r="D285" s="642"/>
      <c r="E285" s="642"/>
      <c r="F285" s="642"/>
      <c r="G285" s="642"/>
      <c r="H285" s="642"/>
      <c r="I285" s="642"/>
      <c r="J285" s="642"/>
      <c r="K285" s="642"/>
      <c r="L285" s="642"/>
      <c r="M285" s="642"/>
      <c r="N285" s="642"/>
      <c r="O285" s="642"/>
      <c r="P285" s="642"/>
      <c r="Q285" s="642"/>
      <c r="R285" s="642"/>
      <c r="S285" s="642"/>
      <c r="T285" s="642"/>
      <c r="U285" s="642"/>
      <c r="V285" s="642"/>
      <c r="W285" s="642"/>
      <c r="X285" s="642"/>
      <c r="Y285" s="642"/>
      <c r="Z285" s="642"/>
      <c r="AA285" s="66"/>
      <c r="AB285" s="66"/>
      <c r="AC285" s="80"/>
    </row>
    <row r="286" spans="1:68" ht="27" hidden="1" customHeight="1" x14ac:dyDescent="0.25">
      <c r="A286" s="63" t="s">
        <v>464</v>
      </c>
      <c r="B286" s="63" t="s">
        <v>465</v>
      </c>
      <c r="C286" s="36">
        <v>4301012024</v>
      </c>
      <c r="D286" s="643">
        <v>4680115885615</v>
      </c>
      <c r="E286" s="643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5"/>
      <c r="R286" s="645"/>
      <c r="S286" s="645"/>
      <c r="T286" s="64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hidden="1" customHeight="1" x14ac:dyDescent="0.25">
      <c r="A287" s="63" t="s">
        <v>467</v>
      </c>
      <c r="B287" s="63" t="s">
        <v>468</v>
      </c>
      <c r="C287" s="36">
        <v>4301012016</v>
      </c>
      <c r="D287" s="643">
        <v>4680115885554</v>
      </c>
      <c r="E287" s="64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5"/>
      <c r="R287" s="645"/>
      <c r="S287" s="645"/>
      <c r="T287" s="64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467</v>
      </c>
      <c r="B288" s="63" t="s">
        <v>470</v>
      </c>
      <c r="C288" s="36">
        <v>4301011911</v>
      </c>
      <c r="D288" s="643">
        <v>4680115885554</v>
      </c>
      <c r="E288" s="643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5"/>
      <c r="R288" s="645"/>
      <c r="S288" s="645"/>
      <c r="T288" s="646"/>
      <c r="U288" s="39" t="s">
        <v>45</v>
      </c>
      <c r="V288" s="39" t="s">
        <v>45</v>
      </c>
      <c r="W288" s="40" t="s">
        <v>0</v>
      </c>
      <c r="X288" s="58">
        <v>1800</v>
      </c>
      <c r="Y288" s="55">
        <f t="shared" si="42"/>
        <v>1803.6000000000001</v>
      </c>
      <c r="Z288" s="41">
        <f>IFERROR(IF(Y288=0,"",ROUNDUP(Y288/H288,0)*0.02039),"")</f>
        <v>3.4051299999999998</v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1879.9999999999998</v>
      </c>
      <c r="BN288" s="78">
        <f t="shared" si="44"/>
        <v>1883.76</v>
      </c>
      <c r="BO288" s="78">
        <f t="shared" si="45"/>
        <v>3.4722222222222219</v>
      </c>
      <c r="BP288" s="78">
        <f t="shared" si="46"/>
        <v>3.4791666666666665</v>
      </c>
    </row>
    <row r="289" spans="1:68" ht="37.5" hidden="1" customHeight="1" x14ac:dyDescent="0.25">
      <c r="A289" s="63" t="s">
        <v>473</v>
      </c>
      <c r="B289" s="63" t="s">
        <v>474</v>
      </c>
      <c r="C289" s="36">
        <v>4301011858</v>
      </c>
      <c r="D289" s="643">
        <v>4680115885646</v>
      </c>
      <c r="E289" s="64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5"/>
      <c r="R289" s="645"/>
      <c r="S289" s="645"/>
      <c r="T289" s="64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hidden="1" customHeight="1" x14ac:dyDescent="0.25">
      <c r="A290" s="63" t="s">
        <v>476</v>
      </c>
      <c r="B290" s="63" t="s">
        <v>477</v>
      </c>
      <c r="C290" s="36">
        <v>4301011857</v>
      </c>
      <c r="D290" s="643">
        <v>4680115885622</v>
      </c>
      <c r="E290" s="64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5"/>
      <c r="R290" s="645"/>
      <c r="S290" s="645"/>
      <c r="T290" s="64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hidden="1" customHeight="1" x14ac:dyDescent="0.25">
      <c r="A291" s="63" t="s">
        <v>478</v>
      </c>
      <c r="B291" s="63" t="s">
        <v>479</v>
      </c>
      <c r="C291" s="36">
        <v>4301011859</v>
      </c>
      <c r="D291" s="643">
        <v>4680115885608</v>
      </c>
      <c r="E291" s="64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5"/>
      <c r="R291" s="645"/>
      <c r="S291" s="645"/>
      <c r="T291" s="64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650"/>
      <c r="B292" s="650"/>
      <c r="C292" s="650"/>
      <c r="D292" s="650"/>
      <c r="E292" s="650"/>
      <c r="F292" s="650"/>
      <c r="G292" s="650"/>
      <c r="H292" s="650"/>
      <c r="I292" s="650"/>
      <c r="J292" s="650"/>
      <c r="K292" s="650"/>
      <c r="L292" s="650"/>
      <c r="M292" s="650"/>
      <c r="N292" s="650"/>
      <c r="O292" s="651"/>
      <c r="P292" s="647" t="s">
        <v>40</v>
      </c>
      <c r="Q292" s="648"/>
      <c r="R292" s="648"/>
      <c r="S292" s="648"/>
      <c r="T292" s="648"/>
      <c r="U292" s="648"/>
      <c r="V292" s="649"/>
      <c r="W292" s="42" t="s">
        <v>39</v>
      </c>
      <c r="X292" s="43">
        <f>IFERROR(X286/H286,"0")+IFERROR(X287/H287,"0")+IFERROR(X288/H288,"0")+IFERROR(X289/H289,"0")+IFERROR(X290/H290,"0")+IFERROR(X291/H291,"0")</f>
        <v>166.66666666666666</v>
      </c>
      <c r="Y292" s="43">
        <f>IFERROR(Y286/H286,"0")+IFERROR(Y287/H287,"0")+IFERROR(Y288/H288,"0")+IFERROR(Y289/H289,"0")+IFERROR(Y290/H290,"0")+IFERROR(Y291/H291,"0")</f>
        <v>167</v>
      </c>
      <c r="Z292" s="43">
        <f>IFERROR(IF(Z286="",0,Z286),"0")+IFERROR(IF(Z287="",0,Z287),"0")+IFERROR(IF(Z288="",0,Z288),"0")+IFERROR(IF(Z289="",0,Z289),"0")+IFERROR(IF(Z290="",0,Z290),"0")+IFERROR(IF(Z291="",0,Z291),"0")</f>
        <v>3.4051299999999998</v>
      </c>
      <c r="AA292" s="67"/>
      <c r="AB292" s="67"/>
      <c r="AC292" s="67"/>
    </row>
    <row r="293" spans="1:68" x14ac:dyDescent="0.2">
      <c r="A293" s="650"/>
      <c r="B293" s="650"/>
      <c r="C293" s="650"/>
      <c r="D293" s="650"/>
      <c r="E293" s="650"/>
      <c r="F293" s="650"/>
      <c r="G293" s="650"/>
      <c r="H293" s="650"/>
      <c r="I293" s="650"/>
      <c r="J293" s="650"/>
      <c r="K293" s="650"/>
      <c r="L293" s="650"/>
      <c r="M293" s="650"/>
      <c r="N293" s="650"/>
      <c r="O293" s="651"/>
      <c r="P293" s="647" t="s">
        <v>40</v>
      </c>
      <c r="Q293" s="648"/>
      <c r="R293" s="648"/>
      <c r="S293" s="648"/>
      <c r="T293" s="648"/>
      <c r="U293" s="648"/>
      <c r="V293" s="649"/>
      <c r="W293" s="42" t="s">
        <v>0</v>
      </c>
      <c r="X293" s="43">
        <f>IFERROR(SUM(X286:X291),"0")</f>
        <v>1800</v>
      </c>
      <c r="Y293" s="43">
        <f>IFERROR(SUM(Y286:Y291),"0")</f>
        <v>1803.6000000000001</v>
      </c>
      <c r="Z293" s="42"/>
      <c r="AA293" s="67"/>
      <c r="AB293" s="67"/>
      <c r="AC293" s="67"/>
    </row>
    <row r="294" spans="1:68" ht="14.25" hidden="1" customHeight="1" x14ac:dyDescent="0.25">
      <c r="A294" s="642" t="s">
        <v>78</v>
      </c>
      <c r="B294" s="642"/>
      <c r="C294" s="642"/>
      <c r="D294" s="642"/>
      <c r="E294" s="642"/>
      <c r="F294" s="642"/>
      <c r="G294" s="642"/>
      <c r="H294" s="642"/>
      <c r="I294" s="642"/>
      <c r="J294" s="642"/>
      <c r="K294" s="642"/>
      <c r="L294" s="642"/>
      <c r="M294" s="642"/>
      <c r="N294" s="642"/>
      <c r="O294" s="642"/>
      <c r="P294" s="642"/>
      <c r="Q294" s="642"/>
      <c r="R294" s="642"/>
      <c r="S294" s="642"/>
      <c r="T294" s="642"/>
      <c r="U294" s="642"/>
      <c r="V294" s="642"/>
      <c r="W294" s="642"/>
      <c r="X294" s="642"/>
      <c r="Y294" s="642"/>
      <c r="Z294" s="642"/>
      <c r="AA294" s="66"/>
      <c r="AB294" s="66"/>
      <c r="AC294" s="80"/>
    </row>
    <row r="295" spans="1:68" ht="27" hidden="1" customHeight="1" x14ac:dyDescent="0.25">
      <c r="A295" s="63" t="s">
        <v>481</v>
      </c>
      <c r="B295" s="63" t="s">
        <v>482</v>
      </c>
      <c r="C295" s="36">
        <v>4301030878</v>
      </c>
      <c r="D295" s="643">
        <v>4607091387193</v>
      </c>
      <c r="E295" s="64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5"/>
      <c r="R295" s="645"/>
      <c r="S295" s="645"/>
      <c r="T295" s="64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643">
        <v>4607091387230</v>
      </c>
      <c r="E296" s="64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5"/>
      <c r="R296" s="645"/>
      <c r="S296" s="645"/>
      <c r="T296" s="646"/>
      <c r="U296" s="39" t="s">
        <v>45</v>
      </c>
      <c r="V296" s="39" t="s">
        <v>45</v>
      </c>
      <c r="W296" s="40" t="s">
        <v>0</v>
      </c>
      <c r="X296" s="58">
        <v>200</v>
      </c>
      <c r="Y296" s="55">
        <f t="shared" si="47"/>
        <v>201.60000000000002</v>
      </c>
      <c r="Z296" s="41">
        <f>IFERROR(IF(Y296=0,"",ROUNDUP(Y296/H296,0)*0.00902),"")</f>
        <v>0.43296000000000001</v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212.85714285714286</v>
      </c>
      <c r="BN296" s="78">
        <f t="shared" si="49"/>
        <v>214.56</v>
      </c>
      <c r="BO296" s="78">
        <f t="shared" si="50"/>
        <v>0.36075036075036077</v>
      </c>
      <c r="BP296" s="78">
        <f t="shared" si="51"/>
        <v>0.36363636363636365</v>
      </c>
    </row>
    <row r="297" spans="1:68" ht="27" hidden="1" customHeight="1" x14ac:dyDescent="0.25">
      <c r="A297" s="63" t="s">
        <v>487</v>
      </c>
      <c r="B297" s="63" t="s">
        <v>488</v>
      </c>
      <c r="C297" s="36">
        <v>4301031154</v>
      </c>
      <c r="D297" s="643">
        <v>4607091387292</v>
      </c>
      <c r="E297" s="64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5"/>
      <c r="R297" s="645"/>
      <c r="S297" s="645"/>
      <c r="T297" s="64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hidden="1" customHeight="1" x14ac:dyDescent="0.25">
      <c r="A298" s="63" t="s">
        <v>490</v>
      </c>
      <c r="B298" s="63" t="s">
        <v>491</v>
      </c>
      <c r="C298" s="36">
        <v>4301031152</v>
      </c>
      <c r="D298" s="643">
        <v>4607091387285</v>
      </c>
      <c r="E298" s="64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5"/>
      <c r="R298" s="645"/>
      <c r="S298" s="645"/>
      <c r="T298" s="64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hidden="1" customHeight="1" x14ac:dyDescent="0.25">
      <c r="A299" s="63" t="s">
        <v>492</v>
      </c>
      <c r="B299" s="63" t="s">
        <v>493</v>
      </c>
      <c r="C299" s="36">
        <v>4301031305</v>
      </c>
      <c r="D299" s="643">
        <v>4607091389845</v>
      </c>
      <c r="E299" s="64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5"/>
      <c r="R299" s="645"/>
      <c r="S299" s="645"/>
      <c r="T299" s="64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hidden="1" customHeight="1" x14ac:dyDescent="0.25">
      <c r="A300" s="63" t="s">
        <v>495</v>
      </c>
      <c r="B300" s="63" t="s">
        <v>496</v>
      </c>
      <c r="C300" s="36">
        <v>4301031306</v>
      </c>
      <c r="D300" s="643">
        <v>4680115882881</v>
      </c>
      <c r="E300" s="64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5"/>
      <c r="R300" s="645"/>
      <c r="S300" s="645"/>
      <c r="T300" s="64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hidden="1" customHeight="1" x14ac:dyDescent="0.25">
      <c r="A301" s="63" t="s">
        <v>497</v>
      </c>
      <c r="B301" s="63" t="s">
        <v>498</v>
      </c>
      <c r="C301" s="36">
        <v>4301031066</v>
      </c>
      <c r="D301" s="643">
        <v>4607091383836</v>
      </c>
      <c r="E301" s="64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5"/>
      <c r="R301" s="645"/>
      <c r="S301" s="645"/>
      <c r="T301" s="64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650"/>
      <c r="B302" s="650"/>
      <c r="C302" s="650"/>
      <c r="D302" s="650"/>
      <c r="E302" s="650"/>
      <c r="F302" s="650"/>
      <c r="G302" s="650"/>
      <c r="H302" s="650"/>
      <c r="I302" s="650"/>
      <c r="J302" s="650"/>
      <c r="K302" s="650"/>
      <c r="L302" s="650"/>
      <c r="M302" s="650"/>
      <c r="N302" s="650"/>
      <c r="O302" s="651"/>
      <c r="P302" s="647" t="s">
        <v>40</v>
      </c>
      <c r="Q302" s="648"/>
      <c r="R302" s="648"/>
      <c r="S302" s="648"/>
      <c r="T302" s="648"/>
      <c r="U302" s="648"/>
      <c r="V302" s="649"/>
      <c r="W302" s="42" t="s">
        <v>39</v>
      </c>
      <c r="X302" s="43">
        <f>IFERROR(X295/H295,"0")+IFERROR(X296/H296,"0")+IFERROR(X297/H297,"0")+IFERROR(X298/H298,"0")+IFERROR(X299/H299,"0")+IFERROR(X300/H300,"0")+IFERROR(X301/H301,"0")</f>
        <v>47.61904761904762</v>
      </c>
      <c r="Y302" s="43">
        <f>IFERROR(Y295/H295,"0")+IFERROR(Y296/H296,"0")+IFERROR(Y297/H297,"0")+IFERROR(Y298/H298,"0")+IFERROR(Y299/H299,"0")+IFERROR(Y300/H300,"0")+IFERROR(Y301/H301,"0")</f>
        <v>48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0.43296000000000001</v>
      </c>
      <c r="AA302" s="67"/>
      <c r="AB302" s="67"/>
      <c r="AC302" s="67"/>
    </row>
    <row r="303" spans="1:68" x14ac:dyDescent="0.2">
      <c r="A303" s="650"/>
      <c r="B303" s="650"/>
      <c r="C303" s="650"/>
      <c r="D303" s="650"/>
      <c r="E303" s="650"/>
      <c r="F303" s="650"/>
      <c r="G303" s="650"/>
      <c r="H303" s="650"/>
      <c r="I303" s="650"/>
      <c r="J303" s="650"/>
      <c r="K303" s="650"/>
      <c r="L303" s="650"/>
      <c r="M303" s="650"/>
      <c r="N303" s="650"/>
      <c r="O303" s="651"/>
      <c r="P303" s="647" t="s">
        <v>40</v>
      </c>
      <c r="Q303" s="648"/>
      <c r="R303" s="648"/>
      <c r="S303" s="648"/>
      <c r="T303" s="648"/>
      <c r="U303" s="648"/>
      <c r="V303" s="649"/>
      <c r="W303" s="42" t="s">
        <v>0</v>
      </c>
      <c r="X303" s="43">
        <f>IFERROR(SUM(X295:X301),"0")</f>
        <v>200</v>
      </c>
      <c r="Y303" s="43">
        <f>IFERROR(SUM(Y295:Y301),"0")</f>
        <v>201.60000000000002</v>
      </c>
      <c r="Z303" s="42"/>
      <c r="AA303" s="67"/>
      <c r="AB303" s="67"/>
      <c r="AC303" s="67"/>
    </row>
    <row r="304" spans="1:68" ht="14.25" hidden="1" customHeight="1" x14ac:dyDescent="0.25">
      <c r="A304" s="642" t="s">
        <v>85</v>
      </c>
      <c r="B304" s="642"/>
      <c r="C304" s="642"/>
      <c r="D304" s="642"/>
      <c r="E304" s="642"/>
      <c r="F304" s="642"/>
      <c r="G304" s="642"/>
      <c r="H304" s="642"/>
      <c r="I304" s="642"/>
      <c r="J304" s="642"/>
      <c r="K304" s="642"/>
      <c r="L304" s="642"/>
      <c r="M304" s="642"/>
      <c r="N304" s="642"/>
      <c r="O304" s="642"/>
      <c r="P304" s="642"/>
      <c r="Q304" s="642"/>
      <c r="R304" s="642"/>
      <c r="S304" s="642"/>
      <c r="T304" s="642"/>
      <c r="U304" s="642"/>
      <c r="V304" s="642"/>
      <c r="W304" s="642"/>
      <c r="X304" s="642"/>
      <c r="Y304" s="642"/>
      <c r="Z304" s="642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643">
        <v>4607091387766</v>
      </c>
      <c r="E305" s="64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5"/>
      <c r="R305" s="645"/>
      <c r="S305" s="645"/>
      <c r="T305" s="646"/>
      <c r="U305" s="39" t="s">
        <v>45</v>
      </c>
      <c r="V305" s="39" t="s">
        <v>45</v>
      </c>
      <c r="W305" s="40" t="s">
        <v>0</v>
      </c>
      <c r="X305" s="58">
        <v>5100</v>
      </c>
      <c r="Y305" s="55">
        <f>IFERROR(IF(X305="",0,CEILING((X305/$H305),1)*$H305),"")</f>
        <v>5101.2</v>
      </c>
      <c r="Z305" s="41">
        <f>IFERROR(IF(Y305=0,"",ROUNDUP(Y305/H305,0)*0.01898),"")</f>
        <v>12.41292</v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5435.4230769230771</v>
      </c>
      <c r="BN305" s="78">
        <f>IFERROR(Y305*I305/H305,"0")</f>
        <v>5436.7020000000002</v>
      </c>
      <c r="BO305" s="78">
        <f>IFERROR(1/J305*(X305/H305),"0")</f>
        <v>10.216346153846153</v>
      </c>
      <c r="BP305" s="78">
        <f>IFERROR(1/J305*(Y305/H305),"0")</f>
        <v>10.21875</v>
      </c>
    </row>
    <row r="306" spans="1:68" ht="27" hidden="1" customHeight="1" x14ac:dyDescent="0.25">
      <c r="A306" s="63" t="s">
        <v>503</v>
      </c>
      <c r="B306" s="63" t="s">
        <v>504</v>
      </c>
      <c r="C306" s="36">
        <v>4301051818</v>
      </c>
      <c r="D306" s="643">
        <v>4607091387957</v>
      </c>
      <c r="E306" s="64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5"/>
      <c r="R306" s="645"/>
      <c r="S306" s="645"/>
      <c r="T306" s="64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hidden="1" customHeight="1" x14ac:dyDescent="0.25">
      <c r="A307" s="63" t="s">
        <v>506</v>
      </c>
      <c r="B307" s="63" t="s">
        <v>507</v>
      </c>
      <c r="C307" s="36">
        <v>4301051819</v>
      </c>
      <c r="D307" s="643">
        <v>4607091387964</v>
      </c>
      <c r="E307" s="64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5"/>
      <c r="R307" s="645"/>
      <c r="S307" s="645"/>
      <c r="T307" s="64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509</v>
      </c>
      <c r="B308" s="63" t="s">
        <v>510</v>
      </c>
      <c r="C308" s="36">
        <v>4301051734</v>
      </c>
      <c r="D308" s="643">
        <v>4680115884588</v>
      </c>
      <c r="E308" s="64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5"/>
      <c r="R308" s="645"/>
      <c r="S308" s="645"/>
      <c r="T308" s="64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512</v>
      </c>
      <c r="B309" s="63" t="s">
        <v>513</v>
      </c>
      <c r="C309" s="36">
        <v>4301051578</v>
      </c>
      <c r="D309" s="643">
        <v>4607091387513</v>
      </c>
      <c r="E309" s="64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5"/>
      <c r="R309" s="645"/>
      <c r="S309" s="645"/>
      <c r="T309" s="6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50"/>
      <c r="B310" s="650"/>
      <c r="C310" s="650"/>
      <c r="D310" s="650"/>
      <c r="E310" s="650"/>
      <c r="F310" s="650"/>
      <c r="G310" s="650"/>
      <c r="H310" s="650"/>
      <c r="I310" s="650"/>
      <c r="J310" s="650"/>
      <c r="K310" s="650"/>
      <c r="L310" s="650"/>
      <c r="M310" s="650"/>
      <c r="N310" s="650"/>
      <c r="O310" s="651"/>
      <c r="P310" s="647" t="s">
        <v>40</v>
      </c>
      <c r="Q310" s="648"/>
      <c r="R310" s="648"/>
      <c r="S310" s="648"/>
      <c r="T310" s="648"/>
      <c r="U310" s="648"/>
      <c r="V310" s="649"/>
      <c r="W310" s="42" t="s">
        <v>39</v>
      </c>
      <c r="X310" s="43">
        <f>IFERROR(X305/H305,"0")+IFERROR(X306/H306,"0")+IFERROR(X307/H307,"0")+IFERROR(X308/H308,"0")+IFERROR(X309/H309,"0")</f>
        <v>653.84615384615381</v>
      </c>
      <c r="Y310" s="43">
        <f>IFERROR(Y305/H305,"0")+IFERROR(Y306/H306,"0")+IFERROR(Y307/H307,"0")+IFERROR(Y308/H308,"0")+IFERROR(Y309/H309,"0")</f>
        <v>654</v>
      </c>
      <c r="Z310" s="43">
        <f>IFERROR(IF(Z305="",0,Z305),"0")+IFERROR(IF(Z306="",0,Z306),"0")+IFERROR(IF(Z307="",0,Z307),"0")+IFERROR(IF(Z308="",0,Z308),"0")+IFERROR(IF(Z309="",0,Z309),"0")</f>
        <v>12.41292</v>
      </c>
      <c r="AA310" s="67"/>
      <c r="AB310" s="67"/>
      <c r="AC310" s="67"/>
    </row>
    <row r="311" spans="1:68" x14ac:dyDescent="0.2">
      <c r="A311" s="650"/>
      <c r="B311" s="650"/>
      <c r="C311" s="650"/>
      <c r="D311" s="650"/>
      <c r="E311" s="650"/>
      <c r="F311" s="650"/>
      <c r="G311" s="650"/>
      <c r="H311" s="650"/>
      <c r="I311" s="650"/>
      <c r="J311" s="650"/>
      <c r="K311" s="650"/>
      <c r="L311" s="650"/>
      <c r="M311" s="650"/>
      <c r="N311" s="650"/>
      <c r="O311" s="651"/>
      <c r="P311" s="647" t="s">
        <v>40</v>
      </c>
      <c r="Q311" s="648"/>
      <c r="R311" s="648"/>
      <c r="S311" s="648"/>
      <c r="T311" s="648"/>
      <c r="U311" s="648"/>
      <c r="V311" s="649"/>
      <c r="W311" s="42" t="s">
        <v>0</v>
      </c>
      <c r="X311" s="43">
        <f>IFERROR(SUM(X305:X309),"0")</f>
        <v>5100</v>
      </c>
      <c r="Y311" s="43">
        <f>IFERROR(SUM(Y305:Y309),"0")</f>
        <v>5101.2</v>
      </c>
      <c r="Z311" s="42"/>
      <c r="AA311" s="67"/>
      <c r="AB311" s="67"/>
      <c r="AC311" s="67"/>
    </row>
    <row r="312" spans="1:68" ht="14.25" hidden="1" customHeight="1" x14ac:dyDescent="0.25">
      <c r="A312" s="642" t="s">
        <v>185</v>
      </c>
      <c r="B312" s="642"/>
      <c r="C312" s="642"/>
      <c r="D312" s="642"/>
      <c r="E312" s="642"/>
      <c r="F312" s="642"/>
      <c r="G312" s="642"/>
      <c r="H312" s="642"/>
      <c r="I312" s="642"/>
      <c r="J312" s="642"/>
      <c r="K312" s="642"/>
      <c r="L312" s="642"/>
      <c r="M312" s="642"/>
      <c r="N312" s="642"/>
      <c r="O312" s="642"/>
      <c r="P312" s="642"/>
      <c r="Q312" s="642"/>
      <c r="R312" s="642"/>
      <c r="S312" s="642"/>
      <c r="T312" s="642"/>
      <c r="U312" s="642"/>
      <c r="V312" s="642"/>
      <c r="W312" s="642"/>
      <c r="X312" s="642"/>
      <c r="Y312" s="642"/>
      <c r="Z312" s="642"/>
      <c r="AA312" s="66"/>
      <c r="AB312" s="66"/>
      <c r="AC312" s="80"/>
    </row>
    <row r="313" spans="1:68" ht="27" hidden="1" customHeight="1" x14ac:dyDescent="0.25">
      <c r="A313" s="63" t="s">
        <v>515</v>
      </c>
      <c r="B313" s="63" t="s">
        <v>516</v>
      </c>
      <c r="C313" s="36">
        <v>4301060387</v>
      </c>
      <c r="D313" s="643">
        <v>4607091380880</v>
      </c>
      <c r="E313" s="64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7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5"/>
      <c r="R313" s="645"/>
      <c r="S313" s="645"/>
      <c r="T313" s="64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643">
        <v>4607091384482</v>
      </c>
      <c r="E314" s="64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5"/>
      <c r="R314" s="645"/>
      <c r="S314" s="645"/>
      <c r="T314" s="646"/>
      <c r="U314" s="39" t="s">
        <v>45</v>
      </c>
      <c r="V314" s="39" t="s">
        <v>45</v>
      </c>
      <c r="W314" s="40" t="s">
        <v>0</v>
      </c>
      <c r="X314" s="58">
        <v>200</v>
      </c>
      <c r="Y314" s="55">
        <f>IFERROR(IF(X314="",0,CEILING((X314/$H314),1)*$H314),"")</f>
        <v>202.79999999999998</v>
      </c>
      <c r="Z314" s="41">
        <f>IFERROR(IF(Y314=0,"",ROUNDUP(Y314/H314,0)*0.01898),"")</f>
        <v>0.49348000000000003</v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213.30769230769235</v>
      </c>
      <c r="BN314" s="78">
        <f>IFERROR(Y314*I314/H314,"0")</f>
        <v>216.29400000000001</v>
      </c>
      <c r="BO314" s="78">
        <f>IFERROR(1/J314*(X314/H314),"0")</f>
        <v>0.40064102564102566</v>
      </c>
      <c r="BP314" s="78">
        <f>IFERROR(1/J314*(Y314/H314),"0")</f>
        <v>0.40625</v>
      </c>
    </row>
    <row r="315" spans="1:68" ht="16.5" hidden="1" customHeight="1" x14ac:dyDescent="0.25">
      <c r="A315" s="63" t="s">
        <v>521</v>
      </c>
      <c r="B315" s="63" t="s">
        <v>522</v>
      </c>
      <c r="C315" s="36">
        <v>4301060484</v>
      </c>
      <c r="D315" s="643">
        <v>4607091380897</v>
      </c>
      <c r="E315" s="64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5"/>
      <c r="R315" s="645"/>
      <c r="S315" s="645"/>
      <c r="T315" s="64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0"/>
      <c r="B316" s="650"/>
      <c r="C316" s="650"/>
      <c r="D316" s="650"/>
      <c r="E316" s="650"/>
      <c r="F316" s="650"/>
      <c r="G316" s="650"/>
      <c r="H316" s="650"/>
      <c r="I316" s="650"/>
      <c r="J316" s="650"/>
      <c r="K316" s="650"/>
      <c r="L316" s="650"/>
      <c r="M316" s="650"/>
      <c r="N316" s="650"/>
      <c r="O316" s="651"/>
      <c r="P316" s="647" t="s">
        <v>40</v>
      </c>
      <c r="Q316" s="648"/>
      <c r="R316" s="648"/>
      <c r="S316" s="648"/>
      <c r="T316" s="648"/>
      <c r="U316" s="648"/>
      <c r="V316" s="649"/>
      <c r="W316" s="42" t="s">
        <v>39</v>
      </c>
      <c r="X316" s="43">
        <f>IFERROR(X313/H313,"0")+IFERROR(X314/H314,"0")+IFERROR(X315/H315,"0")</f>
        <v>25.641025641025642</v>
      </c>
      <c r="Y316" s="43">
        <f>IFERROR(Y313/H313,"0")+IFERROR(Y314/H314,"0")+IFERROR(Y315/H315,"0")</f>
        <v>26</v>
      </c>
      <c r="Z316" s="43">
        <f>IFERROR(IF(Z313="",0,Z313),"0")+IFERROR(IF(Z314="",0,Z314),"0")+IFERROR(IF(Z315="",0,Z315),"0")</f>
        <v>0.49348000000000003</v>
      </c>
      <c r="AA316" s="67"/>
      <c r="AB316" s="67"/>
      <c r="AC316" s="67"/>
    </row>
    <row r="317" spans="1:68" x14ac:dyDescent="0.2">
      <c r="A317" s="650"/>
      <c r="B317" s="650"/>
      <c r="C317" s="650"/>
      <c r="D317" s="650"/>
      <c r="E317" s="650"/>
      <c r="F317" s="650"/>
      <c r="G317" s="650"/>
      <c r="H317" s="650"/>
      <c r="I317" s="650"/>
      <c r="J317" s="650"/>
      <c r="K317" s="650"/>
      <c r="L317" s="650"/>
      <c r="M317" s="650"/>
      <c r="N317" s="650"/>
      <c r="O317" s="651"/>
      <c r="P317" s="647" t="s">
        <v>40</v>
      </c>
      <c r="Q317" s="648"/>
      <c r="R317" s="648"/>
      <c r="S317" s="648"/>
      <c r="T317" s="648"/>
      <c r="U317" s="648"/>
      <c r="V317" s="649"/>
      <c r="W317" s="42" t="s">
        <v>0</v>
      </c>
      <c r="X317" s="43">
        <f>IFERROR(SUM(X313:X315),"0")</f>
        <v>200</v>
      </c>
      <c r="Y317" s="43">
        <f>IFERROR(SUM(Y313:Y315),"0")</f>
        <v>202.79999999999998</v>
      </c>
      <c r="Z317" s="42"/>
      <c r="AA317" s="67"/>
      <c r="AB317" s="67"/>
      <c r="AC317" s="67"/>
    </row>
    <row r="318" spans="1:68" ht="14.25" hidden="1" customHeight="1" x14ac:dyDescent="0.25">
      <c r="A318" s="642" t="s">
        <v>106</v>
      </c>
      <c r="B318" s="642"/>
      <c r="C318" s="642"/>
      <c r="D318" s="642"/>
      <c r="E318" s="642"/>
      <c r="F318" s="642"/>
      <c r="G318" s="642"/>
      <c r="H318" s="642"/>
      <c r="I318" s="642"/>
      <c r="J318" s="642"/>
      <c r="K318" s="642"/>
      <c r="L318" s="642"/>
      <c r="M318" s="642"/>
      <c r="N318" s="642"/>
      <c r="O318" s="642"/>
      <c r="P318" s="642"/>
      <c r="Q318" s="642"/>
      <c r="R318" s="642"/>
      <c r="S318" s="642"/>
      <c r="T318" s="642"/>
      <c r="U318" s="642"/>
      <c r="V318" s="642"/>
      <c r="W318" s="642"/>
      <c r="X318" s="642"/>
      <c r="Y318" s="642"/>
      <c r="Z318" s="642"/>
      <c r="AA318" s="66"/>
      <c r="AB318" s="66"/>
      <c r="AC318" s="80"/>
    </row>
    <row r="319" spans="1:68" ht="27" hidden="1" customHeight="1" x14ac:dyDescent="0.25">
      <c r="A319" s="63" t="s">
        <v>524</v>
      </c>
      <c r="B319" s="63" t="s">
        <v>525</v>
      </c>
      <c r="C319" s="36">
        <v>4301030235</v>
      </c>
      <c r="D319" s="643">
        <v>4607091388381</v>
      </c>
      <c r="E319" s="64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2" t="s">
        <v>526</v>
      </c>
      <c r="Q319" s="645"/>
      <c r="R319" s="645"/>
      <c r="S319" s="645"/>
      <c r="T319" s="64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528</v>
      </c>
      <c r="B320" s="63" t="s">
        <v>529</v>
      </c>
      <c r="C320" s="36">
        <v>4301030232</v>
      </c>
      <c r="D320" s="643">
        <v>4607091388374</v>
      </c>
      <c r="E320" s="64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3" t="s">
        <v>530</v>
      </c>
      <c r="Q320" s="645"/>
      <c r="R320" s="645"/>
      <c r="S320" s="645"/>
      <c r="T320" s="64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531</v>
      </c>
      <c r="B321" s="63" t="s">
        <v>532</v>
      </c>
      <c r="C321" s="36">
        <v>4301032015</v>
      </c>
      <c r="D321" s="643">
        <v>4607091383102</v>
      </c>
      <c r="E321" s="64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5"/>
      <c r="R321" s="645"/>
      <c r="S321" s="645"/>
      <c r="T321" s="64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534</v>
      </c>
      <c r="B322" s="63" t="s">
        <v>535</v>
      </c>
      <c r="C322" s="36">
        <v>4301030233</v>
      </c>
      <c r="D322" s="643">
        <v>4607091388404</v>
      </c>
      <c r="E322" s="64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5"/>
      <c r="R322" s="645"/>
      <c r="S322" s="645"/>
      <c r="T322" s="64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650"/>
      <c r="B323" s="650"/>
      <c r="C323" s="650"/>
      <c r="D323" s="650"/>
      <c r="E323" s="650"/>
      <c r="F323" s="650"/>
      <c r="G323" s="650"/>
      <c r="H323" s="650"/>
      <c r="I323" s="650"/>
      <c r="J323" s="650"/>
      <c r="K323" s="650"/>
      <c r="L323" s="650"/>
      <c r="M323" s="650"/>
      <c r="N323" s="650"/>
      <c r="O323" s="651"/>
      <c r="P323" s="647" t="s">
        <v>40</v>
      </c>
      <c r="Q323" s="648"/>
      <c r="R323" s="648"/>
      <c r="S323" s="648"/>
      <c r="T323" s="648"/>
      <c r="U323" s="648"/>
      <c r="V323" s="64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hidden="1" x14ac:dyDescent="0.2">
      <c r="A324" s="650"/>
      <c r="B324" s="650"/>
      <c r="C324" s="650"/>
      <c r="D324" s="650"/>
      <c r="E324" s="650"/>
      <c r="F324" s="650"/>
      <c r="G324" s="650"/>
      <c r="H324" s="650"/>
      <c r="I324" s="650"/>
      <c r="J324" s="650"/>
      <c r="K324" s="650"/>
      <c r="L324" s="650"/>
      <c r="M324" s="650"/>
      <c r="N324" s="650"/>
      <c r="O324" s="651"/>
      <c r="P324" s="647" t="s">
        <v>40</v>
      </c>
      <c r="Q324" s="648"/>
      <c r="R324" s="648"/>
      <c r="S324" s="648"/>
      <c r="T324" s="648"/>
      <c r="U324" s="648"/>
      <c r="V324" s="64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hidden="1" customHeight="1" x14ac:dyDescent="0.25">
      <c r="A325" s="642" t="s">
        <v>536</v>
      </c>
      <c r="B325" s="642"/>
      <c r="C325" s="642"/>
      <c r="D325" s="642"/>
      <c r="E325" s="642"/>
      <c r="F325" s="642"/>
      <c r="G325" s="642"/>
      <c r="H325" s="642"/>
      <c r="I325" s="642"/>
      <c r="J325" s="642"/>
      <c r="K325" s="642"/>
      <c r="L325" s="642"/>
      <c r="M325" s="642"/>
      <c r="N325" s="642"/>
      <c r="O325" s="642"/>
      <c r="P325" s="642"/>
      <c r="Q325" s="642"/>
      <c r="R325" s="642"/>
      <c r="S325" s="642"/>
      <c r="T325" s="642"/>
      <c r="U325" s="642"/>
      <c r="V325" s="642"/>
      <c r="W325" s="642"/>
      <c r="X325" s="642"/>
      <c r="Y325" s="642"/>
      <c r="Z325" s="642"/>
      <c r="AA325" s="66"/>
      <c r="AB325" s="66"/>
      <c r="AC325" s="80"/>
    </row>
    <row r="326" spans="1:68" ht="16.5" hidden="1" customHeight="1" x14ac:dyDescent="0.25">
      <c r="A326" s="63" t="s">
        <v>537</v>
      </c>
      <c r="B326" s="63" t="s">
        <v>538</v>
      </c>
      <c r="C326" s="36">
        <v>4301180007</v>
      </c>
      <c r="D326" s="643">
        <v>4680115881808</v>
      </c>
      <c r="E326" s="64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5"/>
      <c r="R326" s="645"/>
      <c r="S326" s="645"/>
      <c r="T326" s="64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541</v>
      </c>
      <c r="B327" s="63" t="s">
        <v>542</v>
      </c>
      <c r="C327" s="36">
        <v>4301180006</v>
      </c>
      <c r="D327" s="643">
        <v>4680115881822</v>
      </c>
      <c r="E327" s="64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5"/>
      <c r="R327" s="645"/>
      <c r="S327" s="645"/>
      <c r="T327" s="64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543</v>
      </c>
      <c r="B328" s="63" t="s">
        <v>544</v>
      </c>
      <c r="C328" s="36">
        <v>4301180001</v>
      </c>
      <c r="D328" s="643">
        <v>4680115880016</v>
      </c>
      <c r="E328" s="64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5"/>
      <c r="R328" s="645"/>
      <c r="S328" s="645"/>
      <c r="T328" s="6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650"/>
      <c r="B329" s="650"/>
      <c r="C329" s="650"/>
      <c r="D329" s="650"/>
      <c r="E329" s="650"/>
      <c r="F329" s="650"/>
      <c r="G329" s="650"/>
      <c r="H329" s="650"/>
      <c r="I329" s="650"/>
      <c r="J329" s="650"/>
      <c r="K329" s="650"/>
      <c r="L329" s="650"/>
      <c r="M329" s="650"/>
      <c r="N329" s="650"/>
      <c r="O329" s="651"/>
      <c r="P329" s="647" t="s">
        <v>40</v>
      </c>
      <c r="Q329" s="648"/>
      <c r="R329" s="648"/>
      <c r="S329" s="648"/>
      <c r="T329" s="648"/>
      <c r="U329" s="648"/>
      <c r="V329" s="64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hidden="1" x14ac:dyDescent="0.2">
      <c r="A330" s="650"/>
      <c r="B330" s="650"/>
      <c r="C330" s="650"/>
      <c r="D330" s="650"/>
      <c r="E330" s="650"/>
      <c r="F330" s="650"/>
      <c r="G330" s="650"/>
      <c r="H330" s="650"/>
      <c r="I330" s="650"/>
      <c r="J330" s="650"/>
      <c r="K330" s="650"/>
      <c r="L330" s="650"/>
      <c r="M330" s="650"/>
      <c r="N330" s="650"/>
      <c r="O330" s="651"/>
      <c r="P330" s="647" t="s">
        <v>40</v>
      </c>
      <c r="Q330" s="648"/>
      <c r="R330" s="648"/>
      <c r="S330" s="648"/>
      <c r="T330" s="648"/>
      <c r="U330" s="648"/>
      <c r="V330" s="64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hidden="1" customHeight="1" x14ac:dyDescent="0.25">
      <c r="A331" s="641" t="s">
        <v>545</v>
      </c>
      <c r="B331" s="641"/>
      <c r="C331" s="641"/>
      <c r="D331" s="641"/>
      <c r="E331" s="641"/>
      <c r="F331" s="641"/>
      <c r="G331" s="641"/>
      <c r="H331" s="641"/>
      <c r="I331" s="641"/>
      <c r="J331" s="641"/>
      <c r="K331" s="641"/>
      <c r="L331" s="641"/>
      <c r="M331" s="641"/>
      <c r="N331" s="641"/>
      <c r="O331" s="641"/>
      <c r="P331" s="641"/>
      <c r="Q331" s="641"/>
      <c r="R331" s="641"/>
      <c r="S331" s="641"/>
      <c r="T331" s="641"/>
      <c r="U331" s="641"/>
      <c r="V331" s="641"/>
      <c r="W331" s="641"/>
      <c r="X331" s="641"/>
      <c r="Y331" s="641"/>
      <c r="Z331" s="641"/>
      <c r="AA331" s="65"/>
      <c r="AB331" s="65"/>
      <c r="AC331" s="79"/>
    </row>
    <row r="332" spans="1:68" ht="14.25" hidden="1" customHeight="1" x14ac:dyDescent="0.25">
      <c r="A332" s="642" t="s">
        <v>85</v>
      </c>
      <c r="B332" s="642"/>
      <c r="C332" s="642"/>
      <c r="D332" s="642"/>
      <c r="E332" s="642"/>
      <c r="F332" s="642"/>
      <c r="G332" s="642"/>
      <c r="H332" s="642"/>
      <c r="I332" s="642"/>
      <c r="J332" s="642"/>
      <c r="K332" s="642"/>
      <c r="L332" s="642"/>
      <c r="M332" s="642"/>
      <c r="N332" s="642"/>
      <c r="O332" s="642"/>
      <c r="P332" s="642"/>
      <c r="Q332" s="642"/>
      <c r="R332" s="642"/>
      <c r="S332" s="642"/>
      <c r="T332" s="642"/>
      <c r="U332" s="642"/>
      <c r="V332" s="642"/>
      <c r="W332" s="642"/>
      <c r="X332" s="642"/>
      <c r="Y332" s="642"/>
      <c r="Z332" s="642"/>
      <c r="AA332" s="66"/>
      <c r="AB332" s="66"/>
      <c r="AC332" s="80"/>
    </row>
    <row r="333" spans="1:68" ht="27" hidden="1" customHeight="1" x14ac:dyDescent="0.25">
      <c r="A333" s="63" t="s">
        <v>546</v>
      </c>
      <c r="B333" s="63" t="s">
        <v>547</v>
      </c>
      <c r="C333" s="36">
        <v>4301051489</v>
      </c>
      <c r="D333" s="643">
        <v>4607091387919</v>
      </c>
      <c r="E333" s="64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5"/>
      <c r="R333" s="645"/>
      <c r="S333" s="645"/>
      <c r="T333" s="64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549</v>
      </c>
      <c r="B334" s="63" t="s">
        <v>550</v>
      </c>
      <c r="C334" s="36">
        <v>4301051461</v>
      </c>
      <c r="D334" s="643">
        <v>4680115883604</v>
      </c>
      <c r="E334" s="64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5"/>
      <c r="R334" s="645"/>
      <c r="S334" s="645"/>
      <c r="T334" s="64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552</v>
      </c>
      <c r="B335" s="63" t="s">
        <v>553</v>
      </c>
      <c r="C335" s="36">
        <v>4301051864</v>
      </c>
      <c r="D335" s="643">
        <v>4680115883567</v>
      </c>
      <c r="E335" s="64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5"/>
      <c r="R335" s="645"/>
      <c r="S335" s="645"/>
      <c r="T335" s="64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650"/>
      <c r="B336" s="650"/>
      <c r="C336" s="650"/>
      <c r="D336" s="650"/>
      <c r="E336" s="650"/>
      <c r="F336" s="650"/>
      <c r="G336" s="650"/>
      <c r="H336" s="650"/>
      <c r="I336" s="650"/>
      <c r="J336" s="650"/>
      <c r="K336" s="650"/>
      <c r="L336" s="650"/>
      <c r="M336" s="650"/>
      <c r="N336" s="650"/>
      <c r="O336" s="651"/>
      <c r="P336" s="647" t="s">
        <v>40</v>
      </c>
      <c r="Q336" s="648"/>
      <c r="R336" s="648"/>
      <c r="S336" s="648"/>
      <c r="T336" s="648"/>
      <c r="U336" s="648"/>
      <c r="V336" s="64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hidden="1" x14ac:dyDescent="0.2">
      <c r="A337" s="650"/>
      <c r="B337" s="650"/>
      <c r="C337" s="650"/>
      <c r="D337" s="650"/>
      <c r="E337" s="650"/>
      <c r="F337" s="650"/>
      <c r="G337" s="650"/>
      <c r="H337" s="650"/>
      <c r="I337" s="650"/>
      <c r="J337" s="650"/>
      <c r="K337" s="650"/>
      <c r="L337" s="650"/>
      <c r="M337" s="650"/>
      <c r="N337" s="650"/>
      <c r="O337" s="651"/>
      <c r="P337" s="647" t="s">
        <v>40</v>
      </c>
      <c r="Q337" s="648"/>
      <c r="R337" s="648"/>
      <c r="S337" s="648"/>
      <c r="T337" s="648"/>
      <c r="U337" s="648"/>
      <c r="V337" s="64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hidden="1" customHeight="1" x14ac:dyDescent="0.2">
      <c r="A338" s="640" t="s">
        <v>555</v>
      </c>
      <c r="B338" s="640"/>
      <c r="C338" s="640"/>
      <c r="D338" s="640"/>
      <c r="E338" s="640"/>
      <c r="F338" s="640"/>
      <c r="G338" s="640"/>
      <c r="H338" s="640"/>
      <c r="I338" s="640"/>
      <c r="J338" s="640"/>
      <c r="K338" s="640"/>
      <c r="L338" s="640"/>
      <c r="M338" s="640"/>
      <c r="N338" s="640"/>
      <c r="O338" s="640"/>
      <c r="P338" s="640"/>
      <c r="Q338" s="640"/>
      <c r="R338" s="640"/>
      <c r="S338" s="640"/>
      <c r="T338" s="640"/>
      <c r="U338" s="640"/>
      <c r="V338" s="640"/>
      <c r="W338" s="640"/>
      <c r="X338" s="640"/>
      <c r="Y338" s="640"/>
      <c r="Z338" s="640"/>
      <c r="AA338" s="54"/>
      <c r="AB338" s="54"/>
      <c r="AC338" s="54"/>
    </row>
    <row r="339" spans="1:68" ht="16.5" hidden="1" customHeight="1" x14ac:dyDescent="0.25">
      <c r="A339" s="641" t="s">
        <v>556</v>
      </c>
      <c r="B339" s="641"/>
      <c r="C339" s="641"/>
      <c r="D339" s="641"/>
      <c r="E339" s="641"/>
      <c r="F339" s="641"/>
      <c r="G339" s="641"/>
      <c r="H339" s="641"/>
      <c r="I339" s="641"/>
      <c r="J339" s="641"/>
      <c r="K339" s="641"/>
      <c r="L339" s="641"/>
      <c r="M339" s="641"/>
      <c r="N339" s="641"/>
      <c r="O339" s="641"/>
      <c r="P339" s="641"/>
      <c r="Q339" s="641"/>
      <c r="R339" s="641"/>
      <c r="S339" s="641"/>
      <c r="T339" s="641"/>
      <c r="U339" s="641"/>
      <c r="V339" s="641"/>
      <c r="W339" s="641"/>
      <c r="X339" s="641"/>
      <c r="Y339" s="641"/>
      <c r="Z339" s="641"/>
      <c r="AA339" s="65"/>
      <c r="AB339" s="65"/>
      <c r="AC339" s="79"/>
    </row>
    <row r="340" spans="1:68" ht="14.25" hidden="1" customHeight="1" x14ac:dyDescent="0.25">
      <c r="A340" s="642" t="s">
        <v>114</v>
      </c>
      <c r="B340" s="642"/>
      <c r="C340" s="642"/>
      <c r="D340" s="642"/>
      <c r="E340" s="642"/>
      <c r="F340" s="642"/>
      <c r="G340" s="642"/>
      <c r="H340" s="642"/>
      <c r="I340" s="642"/>
      <c r="J340" s="642"/>
      <c r="K340" s="642"/>
      <c r="L340" s="642"/>
      <c r="M340" s="642"/>
      <c r="N340" s="642"/>
      <c r="O340" s="642"/>
      <c r="P340" s="642"/>
      <c r="Q340" s="642"/>
      <c r="R340" s="642"/>
      <c r="S340" s="642"/>
      <c r="T340" s="642"/>
      <c r="U340" s="642"/>
      <c r="V340" s="642"/>
      <c r="W340" s="642"/>
      <c r="X340" s="642"/>
      <c r="Y340" s="642"/>
      <c r="Z340" s="642"/>
      <c r="AA340" s="66"/>
      <c r="AB340" s="66"/>
      <c r="AC340" s="80"/>
    </row>
    <row r="341" spans="1:68" ht="37.5" hidden="1" customHeight="1" x14ac:dyDescent="0.25">
      <c r="A341" s="63" t="s">
        <v>557</v>
      </c>
      <c r="B341" s="63" t="s">
        <v>558</v>
      </c>
      <c r="C341" s="36">
        <v>4301011869</v>
      </c>
      <c r="D341" s="643">
        <v>4680115884847</v>
      </c>
      <c r="E341" s="64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5"/>
      <c r="R341" s="645"/>
      <c r="S341" s="645"/>
      <c r="T341" s="64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hidden="1" customHeight="1" x14ac:dyDescent="0.25">
      <c r="A342" s="63" t="s">
        <v>560</v>
      </c>
      <c r="B342" s="63" t="s">
        <v>561</v>
      </c>
      <c r="C342" s="36">
        <v>4301011870</v>
      </c>
      <c r="D342" s="643">
        <v>4680115884854</v>
      </c>
      <c r="E342" s="64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5"/>
      <c r="R342" s="645"/>
      <c r="S342" s="645"/>
      <c r="T342" s="64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643">
        <v>4607091383997</v>
      </c>
      <c r="E343" s="64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5"/>
      <c r="R343" s="645"/>
      <c r="S343" s="645"/>
      <c r="T343" s="646"/>
      <c r="U343" s="39" t="s">
        <v>45</v>
      </c>
      <c r="V343" s="39" t="s">
        <v>45</v>
      </c>
      <c r="W343" s="40" t="s">
        <v>0</v>
      </c>
      <c r="X343" s="58">
        <v>3600</v>
      </c>
      <c r="Y343" s="55">
        <f t="shared" si="52"/>
        <v>3600</v>
      </c>
      <c r="Z343" s="41">
        <f>IFERROR(IF(Y343=0,"",ROUNDUP(Y343/H343,0)*0.02175),"")</f>
        <v>5.22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3715.2</v>
      </c>
      <c r="BN343" s="78">
        <f t="shared" si="54"/>
        <v>3715.2</v>
      </c>
      <c r="BO343" s="78">
        <f t="shared" si="55"/>
        <v>5</v>
      </c>
      <c r="BP343" s="78">
        <f t="shared" si="56"/>
        <v>5</v>
      </c>
    </row>
    <row r="344" spans="1:68" ht="37.5" hidden="1" customHeight="1" x14ac:dyDescent="0.25">
      <c r="A344" s="63" t="s">
        <v>566</v>
      </c>
      <c r="B344" s="63" t="s">
        <v>567</v>
      </c>
      <c r="C344" s="36">
        <v>4301011867</v>
      </c>
      <c r="D344" s="643">
        <v>4680115884830</v>
      </c>
      <c r="E344" s="64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8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5"/>
      <c r="R344" s="645"/>
      <c r="S344" s="645"/>
      <c r="T344" s="64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hidden="1" customHeight="1" x14ac:dyDescent="0.25">
      <c r="A345" s="63" t="s">
        <v>569</v>
      </c>
      <c r="B345" s="63" t="s">
        <v>570</v>
      </c>
      <c r="C345" s="36">
        <v>4301011433</v>
      </c>
      <c r="D345" s="643">
        <v>4680115882638</v>
      </c>
      <c r="E345" s="64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5"/>
      <c r="R345" s="645"/>
      <c r="S345" s="645"/>
      <c r="T345" s="64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hidden="1" customHeight="1" x14ac:dyDescent="0.25">
      <c r="A346" s="63" t="s">
        <v>572</v>
      </c>
      <c r="B346" s="63" t="s">
        <v>573</v>
      </c>
      <c r="C346" s="36">
        <v>4301011952</v>
      </c>
      <c r="D346" s="643">
        <v>4680115884922</v>
      </c>
      <c r="E346" s="64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5"/>
      <c r="R346" s="645"/>
      <c r="S346" s="645"/>
      <c r="T346" s="64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hidden="1" customHeight="1" x14ac:dyDescent="0.25">
      <c r="A347" s="63" t="s">
        <v>574</v>
      </c>
      <c r="B347" s="63" t="s">
        <v>575</v>
      </c>
      <c r="C347" s="36">
        <v>4301011868</v>
      </c>
      <c r="D347" s="643">
        <v>4680115884861</v>
      </c>
      <c r="E347" s="64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5"/>
      <c r="R347" s="645"/>
      <c r="S347" s="645"/>
      <c r="T347" s="64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650"/>
      <c r="B348" s="650"/>
      <c r="C348" s="650"/>
      <c r="D348" s="650"/>
      <c r="E348" s="650"/>
      <c r="F348" s="650"/>
      <c r="G348" s="650"/>
      <c r="H348" s="650"/>
      <c r="I348" s="650"/>
      <c r="J348" s="650"/>
      <c r="K348" s="650"/>
      <c r="L348" s="650"/>
      <c r="M348" s="650"/>
      <c r="N348" s="650"/>
      <c r="O348" s="651"/>
      <c r="P348" s="647" t="s">
        <v>40</v>
      </c>
      <c r="Q348" s="648"/>
      <c r="R348" s="648"/>
      <c r="S348" s="648"/>
      <c r="T348" s="648"/>
      <c r="U348" s="648"/>
      <c r="V348" s="649"/>
      <c r="W348" s="42" t="s">
        <v>39</v>
      </c>
      <c r="X348" s="43">
        <f>IFERROR(X341/H341,"0")+IFERROR(X342/H342,"0")+IFERROR(X343/H343,"0")+IFERROR(X344/H344,"0")+IFERROR(X345/H345,"0")+IFERROR(X346/H346,"0")+IFERROR(X347/H347,"0")</f>
        <v>240</v>
      </c>
      <c r="Y348" s="43">
        <f>IFERROR(Y341/H341,"0")+IFERROR(Y342/H342,"0")+IFERROR(Y343/H343,"0")+IFERROR(Y344/H344,"0")+IFERROR(Y345/H345,"0")+IFERROR(Y346/H346,"0")+IFERROR(Y347/H347,"0")</f>
        <v>240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5.22</v>
      </c>
      <c r="AA348" s="67"/>
      <c r="AB348" s="67"/>
      <c r="AC348" s="67"/>
    </row>
    <row r="349" spans="1:68" x14ac:dyDescent="0.2">
      <c r="A349" s="650"/>
      <c r="B349" s="650"/>
      <c r="C349" s="650"/>
      <c r="D349" s="650"/>
      <c r="E349" s="650"/>
      <c r="F349" s="650"/>
      <c r="G349" s="650"/>
      <c r="H349" s="650"/>
      <c r="I349" s="650"/>
      <c r="J349" s="650"/>
      <c r="K349" s="650"/>
      <c r="L349" s="650"/>
      <c r="M349" s="650"/>
      <c r="N349" s="650"/>
      <c r="O349" s="651"/>
      <c r="P349" s="647" t="s">
        <v>40</v>
      </c>
      <c r="Q349" s="648"/>
      <c r="R349" s="648"/>
      <c r="S349" s="648"/>
      <c r="T349" s="648"/>
      <c r="U349" s="648"/>
      <c r="V349" s="649"/>
      <c r="W349" s="42" t="s">
        <v>0</v>
      </c>
      <c r="X349" s="43">
        <f>IFERROR(SUM(X341:X347),"0")</f>
        <v>3600</v>
      </c>
      <c r="Y349" s="43">
        <f>IFERROR(SUM(Y341:Y347),"0")</f>
        <v>3600</v>
      </c>
      <c r="Z349" s="42"/>
      <c r="AA349" s="67"/>
      <c r="AB349" s="67"/>
      <c r="AC349" s="67"/>
    </row>
    <row r="350" spans="1:68" ht="14.25" hidden="1" customHeight="1" x14ac:dyDescent="0.25">
      <c r="A350" s="642" t="s">
        <v>150</v>
      </c>
      <c r="B350" s="642"/>
      <c r="C350" s="642"/>
      <c r="D350" s="642"/>
      <c r="E350" s="642"/>
      <c r="F350" s="642"/>
      <c r="G350" s="642"/>
      <c r="H350" s="642"/>
      <c r="I350" s="642"/>
      <c r="J350" s="642"/>
      <c r="K350" s="642"/>
      <c r="L350" s="642"/>
      <c r="M350" s="642"/>
      <c r="N350" s="642"/>
      <c r="O350" s="642"/>
      <c r="P350" s="642"/>
      <c r="Q350" s="642"/>
      <c r="R350" s="642"/>
      <c r="S350" s="642"/>
      <c r="T350" s="642"/>
      <c r="U350" s="642"/>
      <c r="V350" s="642"/>
      <c r="W350" s="642"/>
      <c r="X350" s="642"/>
      <c r="Y350" s="642"/>
      <c r="Z350" s="642"/>
      <c r="AA350" s="66"/>
      <c r="AB350" s="66"/>
      <c r="AC350" s="80"/>
    </row>
    <row r="351" spans="1:68" ht="27" hidden="1" customHeight="1" x14ac:dyDescent="0.25">
      <c r="A351" s="63" t="s">
        <v>576</v>
      </c>
      <c r="B351" s="63" t="s">
        <v>577</v>
      </c>
      <c r="C351" s="36">
        <v>4301020178</v>
      </c>
      <c r="D351" s="643">
        <v>4607091383980</v>
      </c>
      <c r="E351" s="64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5"/>
      <c r="R351" s="645"/>
      <c r="S351" s="645"/>
      <c r="T351" s="64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hidden="1" customHeight="1" x14ac:dyDescent="0.25">
      <c r="A352" s="63" t="s">
        <v>579</v>
      </c>
      <c r="B352" s="63" t="s">
        <v>580</v>
      </c>
      <c r="C352" s="36">
        <v>4301020179</v>
      </c>
      <c r="D352" s="643">
        <v>4607091384178</v>
      </c>
      <c r="E352" s="64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5"/>
      <c r="R352" s="645"/>
      <c r="S352" s="645"/>
      <c r="T352" s="6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idden="1" x14ac:dyDescent="0.2">
      <c r="A353" s="650"/>
      <c r="B353" s="650"/>
      <c r="C353" s="650"/>
      <c r="D353" s="650"/>
      <c r="E353" s="650"/>
      <c r="F353" s="650"/>
      <c r="G353" s="650"/>
      <c r="H353" s="650"/>
      <c r="I353" s="650"/>
      <c r="J353" s="650"/>
      <c r="K353" s="650"/>
      <c r="L353" s="650"/>
      <c r="M353" s="650"/>
      <c r="N353" s="650"/>
      <c r="O353" s="651"/>
      <c r="P353" s="647" t="s">
        <v>40</v>
      </c>
      <c r="Q353" s="648"/>
      <c r="R353" s="648"/>
      <c r="S353" s="648"/>
      <c r="T353" s="648"/>
      <c r="U353" s="648"/>
      <c r="V353" s="649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hidden="1" x14ac:dyDescent="0.2">
      <c r="A354" s="650"/>
      <c r="B354" s="650"/>
      <c r="C354" s="650"/>
      <c r="D354" s="650"/>
      <c r="E354" s="650"/>
      <c r="F354" s="650"/>
      <c r="G354" s="650"/>
      <c r="H354" s="650"/>
      <c r="I354" s="650"/>
      <c r="J354" s="650"/>
      <c r="K354" s="650"/>
      <c r="L354" s="650"/>
      <c r="M354" s="650"/>
      <c r="N354" s="650"/>
      <c r="O354" s="651"/>
      <c r="P354" s="647" t="s">
        <v>40</v>
      </c>
      <c r="Q354" s="648"/>
      <c r="R354" s="648"/>
      <c r="S354" s="648"/>
      <c r="T354" s="648"/>
      <c r="U354" s="648"/>
      <c r="V354" s="649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hidden="1" customHeight="1" x14ac:dyDescent="0.25">
      <c r="A355" s="642" t="s">
        <v>85</v>
      </c>
      <c r="B355" s="642"/>
      <c r="C355" s="642"/>
      <c r="D355" s="642"/>
      <c r="E355" s="642"/>
      <c r="F355" s="642"/>
      <c r="G355" s="642"/>
      <c r="H355" s="642"/>
      <c r="I355" s="642"/>
      <c r="J355" s="642"/>
      <c r="K355" s="642"/>
      <c r="L355" s="642"/>
      <c r="M355" s="642"/>
      <c r="N355" s="642"/>
      <c r="O355" s="642"/>
      <c r="P355" s="642"/>
      <c r="Q355" s="642"/>
      <c r="R355" s="642"/>
      <c r="S355" s="642"/>
      <c r="T355" s="642"/>
      <c r="U355" s="642"/>
      <c r="V355" s="642"/>
      <c r="W355" s="642"/>
      <c r="X355" s="642"/>
      <c r="Y355" s="642"/>
      <c r="Z355" s="642"/>
      <c r="AA355" s="66"/>
      <c r="AB355" s="66"/>
      <c r="AC355" s="80"/>
    </row>
    <row r="356" spans="1:68" ht="27" hidden="1" customHeight="1" x14ac:dyDescent="0.25">
      <c r="A356" s="63" t="s">
        <v>581</v>
      </c>
      <c r="B356" s="63" t="s">
        <v>582</v>
      </c>
      <c r="C356" s="36">
        <v>4301051903</v>
      </c>
      <c r="D356" s="643">
        <v>4607091383928</v>
      </c>
      <c r="E356" s="64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5"/>
      <c r="R356" s="645"/>
      <c r="S356" s="645"/>
      <c r="T356" s="64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hidden="1" customHeight="1" x14ac:dyDescent="0.25">
      <c r="A357" s="63" t="s">
        <v>584</v>
      </c>
      <c r="B357" s="63" t="s">
        <v>585</v>
      </c>
      <c r="C357" s="36">
        <v>4301051897</v>
      </c>
      <c r="D357" s="643">
        <v>4607091384260</v>
      </c>
      <c r="E357" s="64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5"/>
      <c r="R357" s="645"/>
      <c r="S357" s="645"/>
      <c r="T357" s="64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idden="1" x14ac:dyDescent="0.2">
      <c r="A358" s="650"/>
      <c r="B358" s="650"/>
      <c r="C358" s="650"/>
      <c r="D358" s="650"/>
      <c r="E358" s="650"/>
      <c r="F358" s="650"/>
      <c r="G358" s="650"/>
      <c r="H358" s="650"/>
      <c r="I358" s="650"/>
      <c r="J358" s="650"/>
      <c r="K358" s="650"/>
      <c r="L358" s="650"/>
      <c r="M358" s="650"/>
      <c r="N358" s="650"/>
      <c r="O358" s="651"/>
      <c r="P358" s="647" t="s">
        <v>40</v>
      </c>
      <c r="Q358" s="648"/>
      <c r="R358" s="648"/>
      <c r="S358" s="648"/>
      <c r="T358" s="648"/>
      <c r="U358" s="648"/>
      <c r="V358" s="64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hidden="1" x14ac:dyDescent="0.2">
      <c r="A359" s="650"/>
      <c r="B359" s="650"/>
      <c r="C359" s="650"/>
      <c r="D359" s="650"/>
      <c r="E359" s="650"/>
      <c r="F359" s="650"/>
      <c r="G359" s="650"/>
      <c r="H359" s="650"/>
      <c r="I359" s="650"/>
      <c r="J359" s="650"/>
      <c r="K359" s="650"/>
      <c r="L359" s="650"/>
      <c r="M359" s="650"/>
      <c r="N359" s="650"/>
      <c r="O359" s="651"/>
      <c r="P359" s="647" t="s">
        <v>40</v>
      </c>
      <c r="Q359" s="648"/>
      <c r="R359" s="648"/>
      <c r="S359" s="648"/>
      <c r="T359" s="648"/>
      <c r="U359" s="648"/>
      <c r="V359" s="64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hidden="1" customHeight="1" x14ac:dyDescent="0.25">
      <c r="A360" s="642" t="s">
        <v>185</v>
      </c>
      <c r="B360" s="642"/>
      <c r="C360" s="642"/>
      <c r="D360" s="642"/>
      <c r="E360" s="642"/>
      <c r="F360" s="642"/>
      <c r="G360" s="642"/>
      <c r="H360" s="642"/>
      <c r="I360" s="642"/>
      <c r="J360" s="642"/>
      <c r="K360" s="642"/>
      <c r="L360" s="642"/>
      <c r="M360" s="642"/>
      <c r="N360" s="642"/>
      <c r="O360" s="642"/>
      <c r="P360" s="642"/>
      <c r="Q360" s="642"/>
      <c r="R360" s="642"/>
      <c r="S360" s="642"/>
      <c r="T360" s="642"/>
      <c r="U360" s="642"/>
      <c r="V360" s="642"/>
      <c r="W360" s="642"/>
      <c r="X360" s="642"/>
      <c r="Y360" s="642"/>
      <c r="Z360" s="642"/>
      <c r="AA360" s="66"/>
      <c r="AB360" s="66"/>
      <c r="AC360" s="80"/>
    </row>
    <row r="361" spans="1:68" ht="27" hidden="1" customHeight="1" x14ac:dyDescent="0.25">
      <c r="A361" s="63" t="s">
        <v>587</v>
      </c>
      <c r="B361" s="63" t="s">
        <v>588</v>
      </c>
      <c r="C361" s="36">
        <v>4301060439</v>
      </c>
      <c r="D361" s="643">
        <v>4607091384673</v>
      </c>
      <c r="E361" s="64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5"/>
      <c r="R361" s="645"/>
      <c r="S361" s="645"/>
      <c r="T361" s="64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650"/>
      <c r="B362" s="650"/>
      <c r="C362" s="650"/>
      <c r="D362" s="650"/>
      <c r="E362" s="650"/>
      <c r="F362" s="650"/>
      <c r="G362" s="650"/>
      <c r="H362" s="650"/>
      <c r="I362" s="650"/>
      <c r="J362" s="650"/>
      <c r="K362" s="650"/>
      <c r="L362" s="650"/>
      <c r="M362" s="650"/>
      <c r="N362" s="650"/>
      <c r="O362" s="651"/>
      <c r="P362" s="647" t="s">
        <v>40</v>
      </c>
      <c r="Q362" s="648"/>
      <c r="R362" s="648"/>
      <c r="S362" s="648"/>
      <c r="T362" s="648"/>
      <c r="U362" s="648"/>
      <c r="V362" s="64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hidden="1" x14ac:dyDescent="0.2">
      <c r="A363" s="650"/>
      <c r="B363" s="650"/>
      <c r="C363" s="650"/>
      <c r="D363" s="650"/>
      <c r="E363" s="650"/>
      <c r="F363" s="650"/>
      <c r="G363" s="650"/>
      <c r="H363" s="650"/>
      <c r="I363" s="650"/>
      <c r="J363" s="650"/>
      <c r="K363" s="650"/>
      <c r="L363" s="650"/>
      <c r="M363" s="650"/>
      <c r="N363" s="650"/>
      <c r="O363" s="651"/>
      <c r="P363" s="647" t="s">
        <v>40</v>
      </c>
      <c r="Q363" s="648"/>
      <c r="R363" s="648"/>
      <c r="S363" s="648"/>
      <c r="T363" s="648"/>
      <c r="U363" s="648"/>
      <c r="V363" s="64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hidden="1" customHeight="1" x14ac:dyDescent="0.25">
      <c r="A364" s="641" t="s">
        <v>590</v>
      </c>
      <c r="B364" s="641"/>
      <c r="C364" s="641"/>
      <c r="D364" s="641"/>
      <c r="E364" s="641"/>
      <c r="F364" s="641"/>
      <c r="G364" s="641"/>
      <c r="H364" s="641"/>
      <c r="I364" s="641"/>
      <c r="J364" s="641"/>
      <c r="K364" s="641"/>
      <c r="L364" s="641"/>
      <c r="M364" s="641"/>
      <c r="N364" s="641"/>
      <c r="O364" s="641"/>
      <c r="P364" s="641"/>
      <c r="Q364" s="641"/>
      <c r="R364" s="641"/>
      <c r="S364" s="641"/>
      <c r="T364" s="641"/>
      <c r="U364" s="641"/>
      <c r="V364" s="641"/>
      <c r="W364" s="641"/>
      <c r="X364" s="641"/>
      <c r="Y364" s="641"/>
      <c r="Z364" s="641"/>
      <c r="AA364" s="65"/>
      <c r="AB364" s="65"/>
      <c r="AC364" s="79"/>
    </row>
    <row r="365" spans="1:68" ht="14.25" hidden="1" customHeight="1" x14ac:dyDescent="0.25">
      <c r="A365" s="642" t="s">
        <v>114</v>
      </c>
      <c r="B365" s="642"/>
      <c r="C365" s="642"/>
      <c r="D365" s="642"/>
      <c r="E365" s="642"/>
      <c r="F365" s="642"/>
      <c r="G365" s="642"/>
      <c r="H365" s="642"/>
      <c r="I365" s="642"/>
      <c r="J365" s="642"/>
      <c r="K365" s="642"/>
      <c r="L365" s="642"/>
      <c r="M365" s="642"/>
      <c r="N365" s="642"/>
      <c r="O365" s="642"/>
      <c r="P365" s="642"/>
      <c r="Q365" s="642"/>
      <c r="R365" s="642"/>
      <c r="S365" s="642"/>
      <c r="T365" s="642"/>
      <c r="U365" s="642"/>
      <c r="V365" s="642"/>
      <c r="W365" s="642"/>
      <c r="X365" s="642"/>
      <c r="Y365" s="642"/>
      <c r="Z365" s="642"/>
      <c r="AA365" s="66"/>
      <c r="AB365" s="66"/>
      <c r="AC365" s="80"/>
    </row>
    <row r="366" spans="1:68" ht="37.5" hidden="1" customHeight="1" x14ac:dyDescent="0.25">
      <c r="A366" s="63" t="s">
        <v>591</v>
      </c>
      <c r="B366" s="63" t="s">
        <v>592</v>
      </c>
      <c r="C366" s="36">
        <v>4301011873</v>
      </c>
      <c r="D366" s="643">
        <v>4680115881907</v>
      </c>
      <c r="E366" s="64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5"/>
      <c r="R366" s="645"/>
      <c r="S366" s="645"/>
      <c r="T366" s="64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hidden="1" customHeight="1" x14ac:dyDescent="0.25">
      <c r="A367" s="63" t="s">
        <v>594</v>
      </c>
      <c r="B367" s="63" t="s">
        <v>595</v>
      </c>
      <c r="C367" s="36">
        <v>4301011874</v>
      </c>
      <c r="D367" s="643">
        <v>4680115884892</v>
      </c>
      <c r="E367" s="64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5"/>
      <c r="R367" s="645"/>
      <c r="S367" s="645"/>
      <c r="T367" s="6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597</v>
      </c>
      <c r="B368" s="63" t="s">
        <v>598</v>
      </c>
      <c r="C368" s="36">
        <v>4301011875</v>
      </c>
      <c r="D368" s="643">
        <v>4680115884885</v>
      </c>
      <c r="E368" s="64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5"/>
      <c r="R368" s="645"/>
      <c r="S368" s="645"/>
      <c r="T368" s="6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599</v>
      </c>
      <c r="B369" s="63" t="s">
        <v>600</v>
      </c>
      <c r="C369" s="36">
        <v>4301011871</v>
      </c>
      <c r="D369" s="643">
        <v>4680115884908</v>
      </c>
      <c r="E369" s="64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5"/>
      <c r="R369" s="645"/>
      <c r="S369" s="645"/>
      <c r="T369" s="6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idden="1" x14ac:dyDescent="0.2">
      <c r="A370" s="650"/>
      <c r="B370" s="650"/>
      <c r="C370" s="650"/>
      <c r="D370" s="650"/>
      <c r="E370" s="650"/>
      <c r="F370" s="650"/>
      <c r="G370" s="650"/>
      <c r="H370" s="650"/>
      <c r="I370" s="650"/>
      <c r="J370" s="650"/>
      <c r="K370" s="650"/>
      <c r="L370" s="650"/>
      <c r="M370" s="650"/>
      <c r="N370" s="650"/>
      <c r="O370" s="651"/>
      <c r="P370" s="647" t="s">
        <v>40</v>
      </c>
      <c r="Q370" s="648"/>
      <c r="R370" s="648"/>
      <c r="S370" s="648"/>
      <c r="T370" s="648"/>
      <c r="U370" s="648"/>
      <c r="V370" s="649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hidden="1" x14ac:dyDescent="0.2">
      <c r="A371" s="650"/>
      <c r="B371" s="650"/>
      <c r="C371" s="650"/>
      <c r="D371" s="650"/>
      <c r="E371" s="650"/>
      <c r="F371" s="650"/>
      <c r="G371" s="650"/>
      <c r="H371" s="650"/>
      <c r="I371" s="650"/>
      <c r="J371" s="650"/>
      <c r="K371" s="650"/>
      <c r="L371" s="650"/>
      <c r="M371" s="650"/>
      <c r="N371" s="650"/>
      <c r="O371" s="651"/>
      <c r="P371" s="647" t="s">
        <v>40</v>
      </c>
      <c r="Q371" s="648"/>
      <c r="R371" s="648"/>
      <c r="S371" s="648"/>
      <c r="T371" s="648"/>
      <c r="U371" s="648"/>
      <c r="V371" s="649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hidden="1" customHeight="1" x14ac:dyDescent="0.25">
      <c r="A372" s="642" t="s">
        <v>78</v>
      </c>
      <c r="B372" s="642"/>
      <c r="C372" s="642"/>
      <c r="D372" s="642"/>
      <c r="E372" s="642"/>
      <c r="F372" s="642"/>
      <c r="G372" s="642"/>
      <c r="H372" s="642"/>
      <c r="I372" s="642"/>
      <c r="J372" s="642"/>
      <c r="K372" s="642"/>
      <c r="L372" s="642"/>
      <c r="M372" s="642"/>
      <c r="N372" s="642"/>
      <c r="O372" s="642"/>
      <c r="P372" s="642"/>
      <c r="Q372" s="642"/>
      <c r="R372" s="642"/>
      <c r="S372" s="642"/>
      <c r="T372" s="642"/>
      <c r="U372" s="642"/>
      <c r="V372" s="642"/>
      <c r="W372" s="642"/>
      <c r="X372" s="642"/>
      <c r="Y372" s="642"/>
      <c r="Z372" s="642"/>
      <c r="AA372" s="66"/>
      <c r="AB372" s="66"/>
      <c r="AC372" s="80"/>
    </row>
    <row r="373" spans="1:68" ht="27" hidden="1" customHeight="1" x14ac:dyDescent="0.25">
      <c r="A373" s="63" t="s">
        <v>601</v>
      </c>
      <c r="B373" s="63" t="s">
        <v>602</v>
      </c>
      <c r="C373" s="36">
        <v>4301031303</v>
      </c>
      <c r="D373" s="643">
        <v>4607091384802</v>
      </c>
      <c r="E373" s="64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5"/>
      <c r="R373" s="645"/>
      <c r="S373" s="645"/>
      <c r="T373" s="64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idden="1" x14ac:dyDescent="0.2">
      <c r="A374" s="650"/>
      <c r="B374" s="650"/>
      <c r="C374" s="650"/>
      <c r="D374" s="650"/>
      <c r="E374" s="650"/>
      <c r="F374" s="650"/>
      <c r="G374" s="650"/>
      <c r="H374" s="650"/>
      <c r="I374" s="650"/>
      <c r="J374" s="650"/>
      <c r="K374" s="650"/>
      <c r="L374" s="650"/>
      <c r="M374" s="650"/>
      <c r="N374" s="650"/>
      <c r="O374" s="651"/>
      <c r="P374" s="647" t="s">
        <v>40</v>
      </c>
      <c r="Q374" s="648"/>
      <c r="R374" s="648"/>
      <c r="S374" s="648"/>
      <c r="T374" s="648"/>
      <c r="U374" s="648"/>
      <c r="V374" s="649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hidden="1" x14ac:dyDescent="0.2">
      <c r="A375" s="650"/>
      <c r="B375" s="650"/>
      <c r="C375" s="650"/>
      <c r="D375" s="650"/>
      <c r="E375" s="650"/>
      <c r="F375" s="650"/>
      <c r="G375" s="650"/>
      <c r="H375" s="650"/>
      <c r="I375" s="650"/>
      <c r="J375" s="650"/>
      <c r="K375" s="650"/>
      <c r="L375" s="650"/>
      <c r="M375" s="650"/>
      <c r="N375" s="650"/>
      <c r="O375" s="651"/>
      <c r="P375" s="647" t="s">
        <v>40</v>
      </c>
      <c r="Q375" s="648"/>
      <c r="R375" s="648"/>
      <c r="S375" s="648"/>
      <c r="T375" s="648"/>
      <c r="U375" s="648"/>
      <c r="V375" s="649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hidden="1" customHeight="1" x14ac:dyDescent="0.25">
      <c r="A376" s="642" t="s">
        <v>85</v>
      </c>
      <c r="B376" s="642"/>
      <c r="C376" s="642"/>
      <c r="D376" s="642"/>
      <c r="E376" s="642"/>
      <c r="F376" s="642"/>
      <c r="G376" s="642"/>
      <c r="H376" s="642"/>
      <c r="I376" s="642"/>
      <c r="J376" s="642"/>
      <c r="K376" s="642"/>
      <c r="L376" s="642"/>
      <c r="M376" s="642"/>
      <c r="N376" s="642"/>
      <c r="O376" s="642"/>
      <c r="P376" s="642"/>
      <c r="Q376" s="642"/>
      <c r="R376" s="642"/>
      <c r="S376" s="642"/>
      <c r="T376" s="642"/>
      <c r="U376" s="642"/>
      <c r="V376" s="642"/>
      <c r="W376" s="642"/>
      <c r="X376" s="642"/>
      <c r="Y376" s="642"/>
      <c r="Z376" s="642"/>
      <c r="AA376" s="66"/>
      <c r="AB376" s="66"/>
      <c r="AC376" s="80"/>
    </row>
    <row r="377" spans="1:68" ht="27" hidden="1" customHeight="1" x14ac:dyDescent="0.25">
      <c r="A377" s="63" t="s">
        <v>604</v>
      </c>
      <c r="B377" s="63" t="s">
        <v>605</v>
      </c>
      <c r="C377" s="36">
        <v>4301051899</v>
      </c>
      <c r="D377" s="643">
        <v>4607091384246</v>
      </c>
      <c r="E377" s="64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5"/>
      <c r="R377" s="645"/>
      <c r="S377" s="645"/>
      <c r="T377" s="64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hidden="1" customHeight="1" x14ac:dyDescent="0.25">
      <c r="A378" s="63" t="s">
        <v>607</v>
      </c>
      <c r="B378" s="63" t="s">
        <v>608</v>
      </c>
      <c r="C378" s="36">
        <v>4301051660</v>
      </c>
      <c r="D378" s="643">
        <v>4607091384253</v>
      </c>
      <c r="E378" s="64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5"/>
      <c r="R378" s="645"/>
      <c r="S378" s="645"/>
      <c r="T378" s="64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50"/>
      <c r="B379" s="650"/>
      <c r="C379" s="650"/>
      <c r="D379" s="650"/>
      <c r="E379" s="650"/>
      <c r="F379" s="650"/>
      <c r="G379" s="650"/>
      <c r="H379" s="650"/>
      <c r="I379" s="650"/>
      <c r="J379" s="650"/>
      <c r="K379" s="650"/>
      <c r="L379" s="650"/>
      <c r="M379" s="650"/>
      <c r="N379" s="650"/>
      <c r="O379" s="651"/>
      <c r="P379" s="647" t="s">
        <v>40</v>
      </c>
      <c r="Q379" s="648"/>
      <c r="R379" s="648"/>
      <c r="S379" s="648"/>
      <c r="T379" s="648"/>
      <c r="U379" s="648"/>
      <c r="V379" s="649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hidden="1" x14ac:dyDescent="0.2">
      <c r="A380" s="650"/>
      <c r="B380" s="650"/>
      <c r="C380" s="650"/>
      <c r="D380" s="650"/>
      <c r="E380" s="650"/>
      <c r="F380" s="650"/>
      <c r="G380" s="650"/>
      <c r="H380" s="650"/>
      <c r="I380" s="650"/>
      <c r="J380" s="650"/>
      <c r="K380" s="650"/>
      <c r="L380" s="650"/>
      <c r="M380" s="650"/>
      <c r="N380" s="650"/>
      <c r="O380" s="651"/>
      <c r="P380" s="647" t="s">
        <v>40</v>
      </c>
      <c r="Q380" s="648"/>
      <c r="R380" s="648"/>
      <c r="S380" s="648"/>
      <c r="T380" s="648"/>
      <c r="U380" s="648"/>
      <c r="V380" s="649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42" t="s">
        <v>185</v>
      </c>
      <c r="B381" s="642"/>
      <c r="C381" s="642"/>
      <c r="D381" s="642"/>
      <c r="E381" s="642"/>
      <c r="F381" s="642"/>
      <c r="G381" s="642"/>
      <c r="H381" s="642"/>
      <c r="I381" s="642"/>
      <c r="J381" s="642"/>
      <c r="K381" s="642"/>
      <c r="L381" s="642"/>
      <c r="M381" s="642"/>
      <c r="N381" s="642"/>
      <c r="O381" s="642"/>
      <c r="P381" s="642"/>
      <c r="Q381" s="642"/>
      <c r="R381" s="642"/>
      <c r="S381" s="642"/>
      <c r="T381" s="642"/>
      <c r="U381" s="642"/>
      <c r="V381" s="642"/>
      <c r="W381" s="642"/>
      <c r="X381" s="642"/>
      <c r="Y381" s="642"/>
      <c r="Z381" s="642"/>
      <c r="AA381" s="66"/>
      <c r="AB381" s="66"/>
      <c r="AC381" s="80"/>
    </row>
    <row r="382" spans="1:68" ht="27" hidden="1" customHeight="1" x14ac:dyDescent="0.25">
      <c r="A382" s="63" t="s">
        <v>609</v>
      </c>
      <c r="B382" s="63" t="s">
        <v>610</v>
      </c>
      <c r="C382" s="36">
        <v>4301060441</v>
      </c>
      <c r="D382" s="643">
        <v>4607091389357</v>
      </c>
      <c r="E382" s="64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5"/>
      <c r="R382" s="645"/>
      <c r="S382" s="645"/>
      <c r="T382" s="64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50"/>
      <c r="B383" s="650"/>
      <c r="C383" s="650"/>
      <c r="D383" s="650"/>
      <c r="E383" s="650"/>
      <c r="F383" s="650"/>
      <c r="G383" s="650"/>
      <c r="H383" s="650"/>
      <c r="I383" s="650"/>
      <c r="J383" s="650"/>
      <c r="K383" s="650"/>
      <c r="L383" s="650"/>
      <c r="M383" s="650"/>
      <c r="N383" s="650"/>
      <c r="O383" s="651"/>
      <c r="P383" s="647" t="s">
        <v>40</v>
      </c>
      <c r="Q383" s="648"/>
      <c r="R383" s="648"/>
      <c r="S383" s="648"/>
      <c r="T383" s="648"/>
      <c r="U383" s="648"/>
      <c r="V383" s="64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50"/>
      <c r="B384" s="650"/>
      <c r="C384" s="650"/>
      <c r="D384" s="650"/>
      <c r="E384" s="650"/>
      <c r="F384" s="650"/>
      <c r="G384" s="650"/>
      <c r="H384" s="650"/>
      <c r="I384" s="650"/>
      <c r="J384" s="650"/>
      <c r="K384" s="650"/>
      <c r="L384" s="650"/>
      <c r="M384" s="650"/>
      <c r="N384" s="650"/>
      <c r="O384" s="651"/>
      <c r="P384" s="647" t="s">
        <v>40</v>
      </c>
      <c r="Q384" s="648"/>
      <c r="R384" s="648"/>
      <c r="S384" s="648"/>
      <c r="T384" s="648"/>
      <c r="U384" s="648"/>
      <c r="V384" s="64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hidden="1" customHeight="1" x14ac:dyDescent="0.2">
      <c r="A385" s="640" t="s">
        <v>612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54"/>
      <c r="AB385" s="54"/>
      <c r="AC385" s="54"/>
    </row>
    <row r="386" spans="1:68" ht="16.5" hidden="1" customHeight="1" x14ac:dyDescent="0.25">
      <c r="A386" s="641" t="s">
        <v>613</v>
      </c>
      <c r="B386" s="641"/>
      <c r="C386" s="641"/>
      <c r="D386" s="641"/>
      <c r="E386" s="641"/>
      <c r="F386" s="641"/>
      <c r="G386" s="641"/>
      <c r="H386" s="641"/>
      <c r="I386" s="641"/>
      <c r="J386" s="641"/>
      <c r="K386" s="641"/>
      <c r="L386" s="641"/>
      <c r="M386" s="641"/>
      <c r="N386" s="641"/>
      <c r="O386" s="641"/>
      <c r="P386" s="641"/>
      <c r="Q386" s="641"/>
      <c r="R386" s="641"/>
      <c r="S386" s="641"/>
      <c r="T386" s="641"/>
      <c r="U386" s="641"/>
      <c r="V386" s="641"/>
      <c r="W386" s="641"/>
      <c r="X386" s="641"/>
      <c r="Y386" s="641"/>
      <c r="Z386" s="641"/>
      <c r="AA386" s="65"/>
      <c r="AB386" s="65"/>
      <c r="AC386" s="79"/>
    </row>
    <row r="387" spans="1:68" ht="14.25" hidden="1" customHeight="1" x14ac:dyDescent="0.25">
      <c r="A387" s="642" t="s">
        <v>78</v>
      </c>
      <c r="B387" s="642"/>
      <c r="C387" s="642"/>
      <c r="D387" s="642"/>
      <c r="E387" s="642"/>
      <c r="F387" s="642"/>
      <c r="G387" s="642"/>
      <c r="H387" s="642"/>
      <c r="I387" s="642"/>
      <c r="J387" s="642"/>
      <c r="K387" s="642"/>
      <c r="L387" s="642"/>
      <c r="M387" s="642"/>
      <c r="N387" s="642"/>
      <c r="O387" s="642"/>
      <c r="P387" s="642"/>
      <c r="Q387" s="642"/>
      <c r="R387" s="642"/>
      <c r="S387" s="642"/>
      <c r="T387" s="642"/>
      <c r="U387" s="642"/>
      <c r="V387" s="642"/>
      <c r="W387" s="642"/>
      <c r="X387" s="642"/>
      <c r="Y387" s="642"/>
      <c r="Z387" s="642"/>
      <c r="AA387" s="66"/>
      <c r="AB387" s="66"/>
      <c r="AC387" s="80"/>
    </row>
    <row r="388" spans="1:68" ht="27" hidden="1" customHeight="1" x14ac:dyDescent="0.25">
      <c r="A388" s="63" t="s">
        <v>614</v>
      </c>
      <c r="B388" s="63" t="s">
        <v>615</v>
      </c>
      <c r="C388" s="36">
        <v>4301031405</v>
      </c>
      <c r="D388" s="643">
        <v>4680115886100</v>
      </c>
      <c r="E388" s="64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5"/>
      <c r="R388" s="645"/>
      <c r="S388" s="645"/>
      <c r="T388" s="64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hidden="1" customHeight="1" x14ac:dyDescent="0.25">
      <c r="A389" s="63" t="s">
        <v>617</v>
      </c>
      <c r="B389" s="63" t="s">
        <v>618</v>
      </c>
      <c r="C389" s="36">
        <v>4301031382</v>
      </c>
      <c r="D389" s="643">
        <v>4680115886117</v>
      </c>
      <c r="E389" s="64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5"/>
      <c r="R389" s="645"/>
      <c r="S389" s="645"/>
      <c r="T389" s="64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hidden="1" customHeight="1" x14ac:dyDescent="0.25">
      <c r="A390" s="63" t="s">
        <v>617</v>
      </c>
      <c r="B390" s="63" t="s">
        <v>620</v>
      </c>
      <c r="C390" s="36">
        <v>4301031406</v>
      </c>
      <c r="D390" s="643">
        <v>4680115886117</v>
      </c>
      <c r="E390" s="64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5"/>
      <c r="R390" s="645"/>
      <c r="S390" s="645"/>
      <c r="T390" s="64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hidden="1" customHeight="1" x14ac:dyDescent="0.25">
      <c r="A391" s="63" t="s">
        <v>621</v>
      </c>
      <c r="B391" s="63" t="s">
        <v>622</v>
      </c>
      <c r="C391" s="36">
        <v>4301031402</v>
      </c>
      <c r="D391" s="643">
        <v>4680115886124</v>
      </c>
      <c r="E391" s="64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5"/>
      <c r="R391" s="645"/>
      <c r="S391" s="645"/>
      <c r="T391" s="64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hidden="1" customHeight="1" x14ac:dyDescent="0.25">
      <c r="A392" s="63" t="s">
        <v>624</v>
      </c>
      <c r="B392" s="63" t="s">
        <v>625</v>
      </c>
      <c r="C392" s="36">
        <v>4301031366</v>
      </c>
      <c r="D392" s="643">
        <v>4680115883147</v>
      </c>
      <c r="E392" s="64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5"/>
      <c r="R392" s="645"/>
      <c r="S392" s="645"/>
      <c r="T392" s="64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hidden="1" customHeight="1" x14ac:dyDescent="0.25">
      <c r="A393" s="63" t="s">
        <v>626</v>
      </c>
      <c r="B393" s="63" t="s">
        <v>627</v>
      </c>
      <c r="C393" s="36">
        <v>4301031362</v>
      </c>
      <c r="D393" s="643">
        <v>4607091384338</v>
      </c>
      <c r="E393" s="64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5"/>
      <c r="R393" s="645"/>
      <c r="S393" s="645"/>
      <c r="T393" s="64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hidden="1" customHeight="1" x14ac:dyDescent="0.25">
      <c r="A394" s="63" t="s">
        <v>628</v>
      </c>
      <c r="B394" s="63" t="s">
        <v>629</v>
      </c>
      <c r="C394" s="36">
        <v>4301031361</v>
      </c>
      <c r="D394" s="643">
        <v>4607091389524</v>
      </c>
      <c r="E394" s="64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5"/>
      <c r="R394" s="645"/>
      <c r="S394" s="645"/>
      <c r="T394" s="64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hidden="1" customHeight="1" x14ac:dyDescent="0.25">
      <c r="A395" s="63" t="s">
        <v>631</v>
      </c>
      <c r="B395" s="63" t="s">
        <v>632</v>
      </c>
      <c r="C395" s="36">
        <v>4301031364</v>
      </c>
      <c r="D395" s="643">
        <v>4680115883161</v>
      </c>
      <c r="E395" s="64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5"/>
      <c r="R395" s="645"/>
      <c r="S395" s="645"/>
      <c r="T395" s="64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hidden="1" customHeight="1" x14ac:dyDescent="0.25">
      <c r="A396" s="63" t="s">
        <v>634</v>
      </c>
      <c r="B396" s="63" t="s">
        <v>635</v>
      </c>
      <c r="C396" s="36">
        <v>4301031358</v>
      </c>
      <c r="D396" s="643">
        <v>4607091389531</v>
      </c>
      <c r="E396" s="64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5"/>
      <c r="R396" s="645"/>
      <c r="S396" s="645"/>
      <c r="T396" s="64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hidden="1" customHeight="1" x14ac:dyDescent="0.25">
      <c r="A397" s="63" t="s">
        <v>637</v>
      </c>
      <c r="B397" s="63" t="s">
        <v>638</v>
      </c>
      <c r="C397" s="36">
        <v>4301031360</v>
      </c>
      <c r="D397" s="643">
        <v>4607091384345</v>
      </c>
      <c r="E397" s="64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5"/>
      <c r="R397" s="645"/>
      <c r="S397" s="645"/>
      <c r="T397" s="64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idden="1" x14ac:dyDescent="0.2">
      <c r="A398" s="650"/>
      <c r="B398" s="650"/>
      <c r="C398" s="650"/>
      <c r="D398" s="650"/>
      <c r="E398" s="650"/>
      <c r="F398" s="650"/>
      <c r="G398" s="650"/>
      <c r="H398" s="650"/>
      <c r="I398" s="650"/>
      <c r="J398" s="650"/>
      <c r="K398" s="650"/>
      <c r="L398" s="650"/>
      <c r="M398" s="650"/>
      <c r="N398" s="650"/>
      <c r="O398" s="651"/>
      <c r="P398" s="647" t="s">
        <v>40</v>
      </c>
      <c r="Q398" s="648"/>
      <c r="R398" s="648"/>
      <c r="S398" s="648"/>
      <c r="T398" s="648"/>
      <c r="U398" s="648"/>
      <c r="V398" s="64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hidden="1" x14ac:dyDescent="0.2">
      <c r="A399" s="650"/>
      <c r="B399" s="650"/>
      <c r="C399" s="650"/>
      <c r="D399" s="650"/>
      <c r="E399" s="650"/>
      <c r="F399" s="650"/>
      <c r="G399" s="650"/>
      <c r="H399" s="650"/>
      <c r="I399" s="650"/>
      <c r="J399" s="650"/>
      <c r="K399" s="650"/>
      <c r="L399" s="650"/>
      <c r="M399" s="650"/>
      <c r="N399" s="650"/>
      <c r="O399" s="651"/>
      <c r="P399" s="647" t="s">
        <v>40</v>
      </c>
      <c r="Q399" s="648"/>
      <c r="R399" s="648"/>
      <c r="S399" s="648"/>
      <c r="T399" s="648"/>
      <c r="U399" s="648"/>
      <c r="V399" s="64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hidden="1" customHeight="1" x14ac:dyDescent="0.25">
      <c r="A400" s="642" t="s">
        <v>85</v>
      </c>
      <c r="B400" s="642"/>
      <c r="C400" s="642"/>
      <c r="D400" s="642"/>
      <c r="E400" s="642"/>
      <c r="F400" s="642"/>
      <c r="G400" s="642"/>
      <c r="H400" s="642"/>
      <c r="I400" s="642"/>
      <c r="J400" s="642"/>
      <c r="K400" s="642"/>
      <c r="L400" s="642"/>
      <c r="M400" s="642"/>
      <c r="N400" s="642"/>
      <c r="O400" s="642"/>
      <c r="P400" s="642"/>
      <c r="Q400" s="642"/>
      <c r="R400" s="642"/>
      <c r="S400" s="642"/>
      <c r="T400" s="642"/>
      <c r="U400" s="642"/>
      <c r="V400" s="642"/>
      <c r="W400" s="642"/>
      <c r="X400" s="642"/>
      <c r="Y400" s="642"/>
      <c r="Z400" s="642"/>
      <c r="AA400" s="66"/>
      <c r="AB400" s="66"/>
      <c r="AC400" s="80"/>
    </row>
    <row r="401" spans="1:68" ht="27" hidden="1" customHeight="1" x14ac:dyDescent="0.25">
      <c r="A401" s="63" t="s">
        <v>639</v>
      </c>
      <c r="B401" s="63" t="s">
        <v>640</v>
      </c>
      <c r="C401" s="36">
        <v>4301051284</v>
      </c>
      <c r="D401" s="643">
        <v>4607091384352</v>
      </c>
      <c r="E401" s="64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5"/>
      <c r="R401" s="645"/>
      <c r="S401" s="645"/>
      <c r="T401" s="64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642</v>
      </c>
      <c r="B402" s="63" t="s">
        <v>643</v>
      </c>
      <c r="C402" s="36">
        <v>4301051431</v>
      </c>
      <c r="D402" s="643">
        <v>4607091389654</v>
      </c>
      <c r="E402" s="64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5"/>
      <c r="R402" s="645"/>
      <c r="S402" s="645"/>
      <c r="T402" s="64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650"/>
      <c r="B403" s="650"/>
      <c r="C403" s="650"/>
      <c r="D403" s="650"/>
      <c r="E403" s="650"/>
      <c r="F403" s="650"/>
      <c r="G403" s="650"/>
      <c r="H403" s="650"/>
      <c r="I403" s="650"/>
      <c r="J403" s="650"/>
      <c r="K403" s="650"/>
      <c r="L403" s="650"/>
      <c r="M403" s="650"/>
      <c r="N403" s="650"/>
      <c r="O403" s="651"/>
      <c r="P403" s="647" t="s">
        <v>40</v>
      </c>
      <c r="Q403" s="648"/>
      <c r="R403" s="648"/>
      <c r="S403" s="648"/>
      <c r="T403" s="648"/>
      <c r="U403" s="648"/>
      <c r="V403" s="64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hidden="1" x14ac:dyDescent="0.2">
      <c r="A404" s="650"/>
      <c r="B404" s="650"/>
      <c r="C404" s="650"/>
      <c r="D404" s="650"/>
      <c r="E404" s="650"/>
      <c r="F404" s="650"/>
      <c r="G404" s="650"/>
      <c r="H404" s="650"/>
      <c r="I404" s="650"/>
      <c r="J404" s="650"/>
      <c r="K404" s="650"/>
      <c r="L404" s="650"/>
      <c r="M404" s="650"/>
      <c r="N404" s="650"/>
      <c r="O404" s="651"/>
      <c r="P404" s="647" t="s">
        <v>40</v>
      </c>
      <c r="Q404" s="648"/>
      <c r="R404" s="648"/>
      <c r="S404" s="648"/>
      <c r="T404" s="648"/>
      <c r="U404" s="648"/>
      <c r="V404" s="64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hidden="1" customHeight="1" x14ac:dyDescent="0.25">
      <c r="A405" s="641" t="s">
        <v>645</v>
      </c>
      <c r="B405" s="641"/>
      <c r="C405" s="641"/>
      <c r="D405" s="641"/>
      <c r="E405" s="641"/>
      <c r="F405" s="641"/>
      <c r="G405" s="641"/>
      <c r="H405" s="641"/>
      <c r="I405" s="641"/>
      <c r="J405" s="641"/>
      <c r="K405" s="641"/>
      <c r="L405" s="641"/>
      <c r="M405" s="641"/>
      <c r="N405" s="641"/>
      <c r="O405" s="641"/>
      <c r="P405" s="641"/>
      <c r="Q405" s="641"/>
      <c r="R405" s="641"/>
      <c r="S405" s="641"/>
      <c r="T405" s="641"/>
      <c r="U405" s="641"/>
      <c r="V405" s="641"/>
      <c r="W405" s="641"/>
      <c r="X405" s="641"/>
      <c r="Y405" s="641"/>
      <c r="Z405" s="641"/>
      <c r="AA405" s="65"/>
      <c r="AB405" s="65"/>
      <c r="AC405" s="79"/>
    </row>
    <row r="406" spans="1:68" ht="14.25" hidden="1" customHeight="1" x14ac:dyDescent="0.25">
      <c r="A406" s="642" t="s">
        <v>150</v>
      </c>
      <c r="B406" s="642"/>
      <c r="C406" s="642"/>
      <c r="D406" s="642"/>
      <c r="E406" s="642"/>
      <c r="F406" s="642"/>
      <c r="G406" s="642"/>
      <c r="H406" s="642"/>
      <c r="I406" s="642"/>
      <c r="J406" s="642"/>
      <c r="K406" s="642"/>
      <c r="L406" s="642"/>
      <c r="M406" s="642"/>
      <c r="N406" s="642"/>
      <c r="O406" s="642"/>
      <c r="P406" s="642"/>
      <c r="Q406" s="642"/>
      <c r="R406" s="642"/>
      <c r="S406" s="642"/>
      <c r="T406" s="642"/>
      <c r="U406" s="642"/>
      <c r="V406" s="642"/>
      <c r="W406" s="642"/>
      <c r="X406" s="642"/>
      <c r="Y406" s="642"/>
      <c r="Z406" s="642"/>
      <c r="AA406" s="66"/>
      <c r="AB406" s="66"/>
      <c r="AC406" s="80"/>
    </row>
    <row r="407" spans="1:68" ht="27" hidden="1" customHeight="1" x14ac:dyDescent="0.25">
      <c r="A407" s="63" t="s">
        <v>646</v>
      </c>
      <c r="B407" s="63" t="s">
        <v>647</v>
      </c>
      <c r="C407" s="36">
        <v>4301020319</v>
      </c>
      <c r="D407" s="643">
        <v>4680115885240</v>
      </c>
      <c r="E407" s="64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5"/>
      <c r="R407" s="645"/>
      <c r="S407" s="645"/>
      <c r="T407" s="6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650"/>
      <c r="B408" s="650"/>
      <c r="C408" s="650"/>
      <c r="D408" s="650"/>
      <c r="E408" s="650"/>
      <c r="F408" s="650"/>
      <c r="G408" s="650"/>
      <c r="H408" s="650"/>
      <c r="I408" s="650"/>
      <c r="J408" s="650"/>
      <c r="K408" s="650"/>
      <c r="L408" s="650"/>
      <c r="M408" s="650"/>
      <c r="N408" s="650"/>
      <c r="O408" s="651"/>
      <c r="P408" s="647" t="s">
        <v>40</v>
      </c>
      <c r="Q408" s="648"/>
      <c r="R408" s="648"/>
      <c r="S408" s="648"/>
      <c r="T408" s="648"/>
      <c r="U408" s="648"/>
      <c r="V408" s="64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650"/>
      <c r="B409" s="650"/>
      <c r="C409" s="650"/>
      <c r="D409" s="650"/>
      <c r="E409" s="650"/>
      <c r="F409" s="650"/>
      <c r="G409" s="650"/>
      <c r="H409" s="650"/>
      <c r="I409" s="650"/>
      <c r="J409" s="650"/>
      <c r="K409" s="650"/>
      <c r="L409" s="650"/>
      <c r="M409" s="650"/>
      <c r="N409" s="650"/>
      <c r="O409" s="651"/>
      <c r="P409" s="647" t="s">
        <v>40</v>
      </c>
      <c r="Q409" s="648"/>
      <c r="R409" s="648"/>
      <c r="S409" s="648"/>
      <c r="T409" s="648"/>
      <c r="U409" s="648"/>
      <c r="V409" s="64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642" t="s">
        <v>78</v>
      </c>
      <c r="B410" s="642"/>
      <c r="C410" s="642"/>
      <c r="D410" s="642"/>
      <c r="E410" s="642"/>
      <c r="F410" s="642"/>
      <c r="G410" s="642"/>
      <c r="H410" s="642"/>
      <c r="I410" s="642"/>
      <c r="J410" s="642"/>
      <c r="K410" s="642"/>
      <c r="L410" s="642"/>
      <c r="M410" s="642"/>
      <c r="N410" s="642"/>
      <c r="O410" s="642"/>
      <c r="P410" s="642"/>
      <c r="Q410" s="642"/>
      <c r="R410" s="642"/>
      <c r="S410" s="642"/>
      <c r="T410" s="642"/>
      <c r="U410" s="642"/>
      <c r="V410" s="642"/>
      <c r="W410" s="642"/>
      <c r="X410" s="642"/>
      <c r="Y410" s="642"/>
      <c r="Z410" s="642"/>
      <c r="AA410" s="66"/>
      <c r="AB410" s="66"/>
      <c r="AC410" s="80"/>
    </row>
    <row r="411" spans="1:68" ht="27" hidden="1" customHeight="1" x14ac:dyDescent="0.25">
      <c r="A411" s="63" t="s">
        <v>649</v>
      </c>
      <c r="B411" s="63" t="s">
        <v>650</v>
      </c>
      <c r="C411" s="36">
        <v>4301031403</v>
      </c>
      <c r="D411" s="643">
        <v>4680115886094</v>
      </c>
      <c r="E411" s="64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5"/>
      <c r="R411" s="645"/>
      <c r="S411" s="645"/>
      <c r="T411" s="64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hidden="1" customHeight="1" x14ac:dyDescent="0.25">
      <c r="A412" s="63" t="s">
        <v>652</v>
      </c>
      <c r="B412" s="63" t="s">
        <v>653</v>
      </c>
      <c r="C412" s="36">
        <v>4301031363</v>
      </c>
      <c r="D412" s="643">
        <v>4607091389425</v>
      </c>
      <c r="E412" s="64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5"/>
      <c r="R412" s="645"/>
      <c r="S412" s="645"/>
      <c r="T412" s="64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655</v>
      </c>
      <c r="B413" s="63" t="s">
        <v>656</v>
      </c>
      <c r="C413" s="36">
        <v>4301031373</v>
      </c>
      <c r="D413" s="643">
        <v>4680115880771</v>
      </c>
      <c r="E413" s="64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5"/>
      <c r="R413" s="645"/>
      <c r="S413" s="645"/>
      <c r="T413" s="64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658</v>
      </c>
      <c r="B414" s="63" t="s">
        <v>659</v>
      </c>
      <c r="C414" s="36">
        <v>4301031359</v>
      </c>
      <c r="D414" s="643">
        <v>4607091389500</v>
      </c>
      <c r="E414" s="64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5"/>
      <c r="R414" s="645"/>
      <c r="S414" s="645"/>
      <c r="T414" s="64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idden="1" x14ac:dyDescent="0.2">
      <c r="A415" s="650"/>
      <c r="B415" s="650"/>
      <c r="C415" s="650"/>
      <c r="D415" s="650"/>
      <c r="E415" s="650"/>
      <c r="F415" s="650"/>
      <c r="G415" s="650"/>
      <c r="H415" s="650"/>
      <c r="I415" s="650"/>
      <c r="J415" s="650"/>
      <c r="K415" s="650"/>
      <c r="L415" s="650"/>
      <c r="M415" s="650"/>
      <c r="N415" s="650"/>
      <c r="O415" s="651"/>
      <c r="P415" s="647" t="s">
        <v>40</v>
      </c>
      <c r="Q415" s="648"/>
      <c r="R415" s="648"/>
      <c r="S415" s="648"/>
      <c r="T415" s="648"/>
      <c r="U415" s="648"/>
      <c r="V415" s="64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hidden="1" x14ac:dyDescent="0.2">
      <c r="A416" s="650"/>
      <c r="B416" s="650"/>
      <c r="C416" s="650"/>
      <c r="D416" s="650"/>
      <c r="E416" s="650"/>
      <c r="F416" s="650"/>
      <c r="G416" s="650"/>
      <c r="H416" s="650"/>
      <c r="I416" s="650"/>
      <c r="J416" s="650"/>
      <c r="K416" s="650"/>
      <c r="L416" s="650"/>
      <c r="M416" s="650"/>
      <c r="N416" s="650"/>
      <c r="O416" s="651"/>
      <c r="P416" s="647" t="s">
        <v>40</v>
      </c>
      <c r="Q416" s="648"/>
      <c r="R416" s="648"/>
      <c r="S416" s="648"/>
      <c r="T416" s="648"/>
      <c r="U416" s="648"/>
      <c r="V416" s="64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hidden="1" customHeight="1" x14ac:dyDescent="0.25">
      <c r="A417" s="641" t="s">
        <v>660</v>
      </c>
      <c r="B417" s="641"/>
      <c r="C417" s="641"/>
      <c r="D417" s="641"/>
      <c r="E417" s="641"/>
      <c r="F417" s="641"/>
      <c r="G417" s="641"/>
      <c r="H417" s="641"/>
      <c r="I417" s="641"/>
      <c r="J417" s="641"/>
      <c r="K417" s="641"/>
      <c r="L417" s="641"/>
      <c r="M417" s="641"/>
      <c r="N417" s="641"/>
      <c r="O417" s="641"/>
      <c r="P417" s="641"/>
      <c r="Q417" s="641"/>
      <c r="R417" s="641"/>
      <c r="S417" s="641"/>
      <c r="T417" s="641"/>
      <c r="U417" s="641"/>
      <c r="V417" s="641"/>
      <c r="W417" s="641"/>
      <c r="X417" s="641"/>
      <c r="Y417" s="641"/>
      <c r="Z417" s="641"/>
      <c r="AA417" s="65"/>
      <c r="AB417" s="65"/>
      <c r="AC417" s="79"/>
    </row>
    <row r="418" spans="1:68" ht="14.25" hidden="1" customHeight="1" x14ac:dyDescent="0.25">
      <c r="A418" s="642" t="s">
        <v>78</v>
      </c>
      <c r="B418" s="642"/>
      <c r="C418" s="642"/>
      <c r="D418" s="642"/>
      <c r="E418" s="642"/>
      <c r="F418" s="642"/>
      <c r="G418" s="642"/>
      <c r="H418" s="642"/>
      <c r="I418" s="642"/>
      <c r="J418" s="642"/>
      <c r="K418" s="642"/>
      <c r="L418" s="642"/>
      <c r="M418" s="642"/>
      <c r="N418" s="642"/>
      <c r="O418" s="642"/>
      <c r="P418" s="642"/>
      <c r="Q418" s="642"/>
      <c r="R418" s="642"/>
      <c r="S418" s="642"/>
      <c r="T418" s="642"/>
      <c r="U418" s="642"/>
      <c r="V418" s="642"/>
      <c r="W418" s="642"/>
      <c r="X418" s="642"/>
      <c r="Y418" s="642"/>
      <c r="Z418" s="642"/>
      <c r="AA418" s="66"/>
      <c r="AB418" s="66"/>
      <c r="AC418" s="80"/>
    </row>
    <row r="419" spans="1:68" ht="27" hidden="1" customHeight="1" x14ac:dyDescent="0.25">
      <c r="A419" s="63" t="s">
        <v>661</v>
      </c>
      <c r="B419" s="63" t="s">
        <v>662</v>
      </c>
      <c r="C419" s="36">
        <v>4301031347</v>
      </c>
      <c r="D419" s="643">
        <v>4680115885110</v>
      </c>
      <c r="E419" s="64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5"/>
      <c r="R419" s="645"/>
      <c r="S419" s="645"/>
      <c r="T419" s="6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650"/>
      <c r="B420" s="650"/>
      <c r="C420" s="650"/>
      <c r="D420" s="650"/>
      <c r="E420" s="650"/>
      <c r="F420" s="650"/>
      <c r="G420" s="650"/>
      <c r="H420" s="650"/>
      <c r="I420" s="650"/>
      <c r="J420" s="650"/>
      <c r="K420" s="650"/>
      <c r="L420" s="650"/>
      <c r="M420" s="650"/>
      <c r="N420" s="650"/>
      <c r="O420" s="651"/>
      <c r="P420" s="647" t="s">
        <v>40</v>
      </c>
      <c r="Q420" s="648"/>
      <c r="R420" s="648"/>
      <c r="S420" s="648"/>
      <c r="T420" s="648"/>
      <c r="U420" s="648"/>
      <c r="V420" s="64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650"/>
      <c r="B421" s="650"/>
      <c r="C421" s="650"/>
      <c r="D421" s="650"/>
      <c r="E421" s="650"/>
      <c r="F421" s="650"/>
      <c r="G421" s="650"/>
      <c r="H421" s="650"/>
      <c r="I421" s="650"/>
      <c r="J421" s="650"/>
      <c r="K421" s="650"/>
      <c r="L421" s="650"/>
      <c r="M421" s="650"/>
      <c r="N421" s="650"/>
      <c r="O421" s="651"/>
      <c r="P421" s="647" t="s">
        <v>40</v>
      </c>
      <c r="Q421" s="648"/>
      <c r="R421" s="648"/>
      <c r="S421" s="648"/>
      <c r="T421" s="648"/>
      <c r="U421" s="648"/>
      <c r="V421" s="64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641" t="s">
        <v>664</v>
      </c>
      <c r="B422" s="641"/>
      <c r="C422" s="641"/>
      <c r="D422" s="641"/>
      <c r="E422" s="641"/>
      <c r="F422" s="641"/>
      <c r="G422" s="641"/>
      <c r="H422" s="641"/>
      <c r="I422" s="641"/>
      <c r="J422" s="641"/>
      <c r="K422" s="641"/>
      <c r="L422" s="641"/>
      <c r="M422" s="641"/>
      <c r="N422" s="641"/>
      <c r="O422" s="641"/>
      <c r="P422" s="641"/>
      <c r="Q422" s="641"/>
      <c r="R422" s="641"/>
      <c r="S422" s="641"/>
      <c r="T422" s="641"/>
      <c r="U422" s="641"/>
      <c r="V422" s="641"/>
      <c r="W422" s="641"/>
      <c r="X422" s="641"/>
      <c r="Y422" s="641"/>
      <c r="Z422" s="641"/>
      <c r="AA422" s="65"/>
      <c r="AB422" s="65"/>
      <c r="AC422" s="79"/>
    </row>
    <row r="423" spans="1:68" ht="14.25" hidden="1" customHeight="1" x14ac:dyDescent="0.25">
      <c r="A423" s="642" t="s">
        <v>78</v>
      </c>
      <c r="B423" s="642"/>
      <c r="C423" s="642"/>
      <c r="D423" s="642"/>
      <c r="E423" s="642"/>
      <c r="F423" s="642"/>
      <c r="G423" s="642"/>
      <c r="H423" s="642"/>
      <c r="I423" s="642"/>
      <c r="J423" s="642"/>
      <c r="K423" s="642"/>
      <c r="L423" s="642"/>
      <c r="M423" s="642"/>
      <c r="N423" s="642"/>
      <c r="O423" s="642"/>
      <c r="P423" s="642"/>
      <c r="Q423" s="642"/>
      <c r="R423" s="642"/>
      <c r="S423" s="642"/>
      <c r="T423" s="642"/>
      <c r="U423" s="642"/>
      <c r="V423" s="642"/>
      <c r="W423" s="642"/>
      <c r="X423" s="642"/>
      <c r="Y423" s="642"/>
      <c r="Z423" s="642"/>
      <c r="AA423" s="66"/>
      <c r="AB423" s="66"/>
      <c r="AC423" s="80"/>
    </row>
    <row r="424" spans="1:68" ht="27" hidden="1" customHeight="1" x14ac:dyDescent="0.25">
      <c r="A424" s="63" t="s">
        <v>665</v>
      </c>
      <c r="B424" s="63" t="s">
        <v>666</v>
      </c>
      <c r="C424" s="36">
        <v>4301031261</v>
      </c>
      <c r="D424" s="643">
        <v>4680115885103</v>
      </c>
      <c r="E424" s="64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5"/>
      <c r="R424" s="645"/>
      <c r="S424" s="645"/>
      <c r="T424" s="6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50"/>
      <c r="B425" s="650"/>
      <c r="C425" s="650"/>
      <c r="D425" s="650"/>
      <c r="E425" s="650"/>
      <c r="F425" s="650"/>
      <c r="G425" s="650"/>
      <c r="H425" s="650"/>
      <c r="I425" s="650"/>
      <c r="J425" s="650"/>
      <c r="K425" s="650"/>
      <c r="L425" s="650"/>
      <c r="M425" s="650"/>
      <c r="N425" s="650"/>
      <c r="O425" s="651"/>
      <c r="P425" s="647" t="s">
        <v>40</v>
      </c>
      <c r="Q425" s="648"/>
      <c r="R425" s="648"/>
      <c r="S425" s="648"/>
      <c r="T425" s="648"/>
      <c r="U425" s="648"/>
      <c r="V425" s="64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650"/>
      <c r="B426" s="650"/>
      <c r="C426" s="650"/>
      <c r="D426" s="650"/>
      <c r="E426" s="650"/>
      <c r="F426" s="650"/>
      <c r="G426" s="650"/>
      <c r="H426" s="650"/>
      <c r="I426" s="650"/>
      <c r="J426" s="650"/>
      <c r="K426" s="650"/>
      <c r="L426" s="650"/>
      <c r="M426" s="650"/>
      <c r="N426" s="650"/>
      <c r="O426" s="651"/>
      <c r="P426" s="647" t="s">
        <v>40</v>
      </c>
      <c r="Q426" s="648"/>
      <c r="R426" s="648"/>
      <c r="S426" s="648"/>
      <c r="T426" s="648"/>
      <c r="U426" s="648"/>
      <c r="V426" s="64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640" t="s">
        <v>668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54"/>
      <c r="AB427" s="54"/>
      <c r="AC427" s="54"/>
    </row>
    <row r="428" spans="1:68" ht="16.5" hidden="1" customHeight="1" x14ac:dyDescent="0.25">
      <c r="A428" s="641" t="s">
        <v>668</v>
      </c>
      <c r="B428" s="641"/>
      <c r="C428" s="641"/>
      <c r="D428" s="641"/>
      <c r="E428" s="641"/>
      <c r="F428" s="641"/>
      <c r="G428" s="641"/>
      <c r="H428" s="641"/>
      <c r="I428" s="641"/>
      <c r="J428" s="641"/>
      <c r="K428" s="641"/>
      <c r="L428" s="641"/>
      <c r="M428" s="641"/>
      <c r="N428" s="641"/>
      <c r="O428" s="641"/>
      <c r="P428" s="641"/>
      <c r="Q428" s="641"/>
      <c r="R428" s="641"/>
      <c r="S428" s="641"/>
      <c r="T428" s="641"/>
      <c r="U428" s="641"/>
      <c r="V428" s="641"/>
      <c r="W428" s="641"/>
      <c r="X428" s="641"/>
      <c r="Y428" s="641"/>
      <c r="Z428" s="641"/>
      <c r="AA428" s="65"/>
      <c r="AB428" s="65"/>
      <c r="AC428" s="79"/>
    </row>
    <row r="429" spans="1:68" ht="14.25" hidden="1" customHeight="1" x14ac:dyDescent="0.25">
      <c r="A429" s="642" t="s">
        <v>114</v>
      </c>
      <c r="B429" s="642"/>
      <c r="C429" s="642"/>
      <c r="D429" s="642"/>
      <c r="E429" s="642"/>
      <c r="F429" s="642"/>
      <c r="G429" s="642"/>
      <c r="H429" s="642"/>
      <c r="I429" s="642"/>
      <c r="J429" s="642"/>
      <c r="K429" s="642"/>
      <c r="L429" s="642"/>
      <c r="M429" s="642"/>
      <c r="N429" s="642"/>
      <c r="O429" s="642"/>
      <c r="P429" s="642"/>
      <c r="Q429" s="642"/>
      <c r="R429" s="642"/>
      <c r="S429" s="642"/>
      <c r="T429" s="642"/>
      <c r="U429" s="642"/>
      <c r="V429" s="642"/>
      <c r="W429" s="642"/>
      <c r="X429" s="642"/>
      <c r="Y429" s="642"/>
      <c r="Z429" s="642"/>
      <c r="AA429" s="66"/>
      <c r="AB429" s="66"/>
      <c r="AC429" s="80"/>
    </row>
    <row r="430" spans="1:68" ht="27" hidden="1" customHeight="1" x14ac:dyDescent="0.25">
      <c r="A430" s="63" t="s">
        <v>669</v>
      </c>
      <c r="B430" s="63" t="s">
        <v>670</v>
      </c>
      <c r="C430" s="36">
        <v>4301011795</v>
      </c>
      <c r="D430" s="643">
        <v>4607091389067</v>
      </c>
      <c r="E430" s="64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5"/>
      <c r="R430" s="645"/>
      <c r="S430" s="645"/>
      <c r="T430" s="6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hidden="1" customHeight="1" x14ac:dyDescent="0.25">
      <c r="A431" s="63" t="s">
        <v>672</v>
      </c>
      <c r="B431" s="63" t="s">
        <v>673</v>
      </c>
      <c r="C431" s="36">
        <v>4301011961</v>
      </c>
      <c r="D431" s="643">
        <v>4680115885271</v>
      </c>
      <c r="E431" s="64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5"/>
      <c r="R431" s="645"/>
      <c r="S431" s="645"/>
      <c r="T431" s="6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hidden="1" customHeight="1" x14ac:dyDescent="0.25">
      <c r="A432" s="63" t="s">
        <v>675</v>
      </c>
      <c r="B432" s="63" t="s">
        <v>676</v>
      </c>
      <c r="C432" s="36">
        <v>4301011376</v>
      </c>
      <c r="D432" s="643">
        <v>4680115885226</v>
      </c>
      <c r="E432" s="64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5"/>
      <c r="R432" s="645"/>
      <c r="S432" s="645"/>
      <c r="T432" s="6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hidden="1" customHeight="1" x14ac:dyDescent="0.25">
      <c r="A433" s="63" t="s">
        <v>678</v>
      </c>
      <c r="B433" s="63" t="s">
        <v>679</v>
      </c>
      <c r="C433" s="36">
        <v>4301012145</v>
      </c>
      <c r="D433" s="643">
        <v>4607091383522</v>
      </c>
      <c r="E433" s="64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4" t="s">
        <v>680</v>
      </c>
      <c r="Q433" s="645"/>
      <c r="R433" s="645"/>
      <c r="S433" s="645"/>
      <c r="T433" s="64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hidden="1" customHeight="1" x14ac:dyDescent="0.25">
      <c r="A434" s="63" t="s">
        <v>682</v>
      </c>
      <c r="B434" s="63" t="s">
        <v>683</v>
      </c>
      <c r="C434" s="36">
        <v>4301011774</v>
      </c>
      <c r="D434" s="643">
        <v>4680115884502</v>
      </c>
      <c r="E434" s="64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5"/>
      <c r="R434" s="645"/>
      <c r="S434" s="645"/>
      <c r="T434" s="6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hidden="1" customHeight="1" x14ac:dyDescent="0.25">
      <c r="A435" s="63" t="s">
        <v>685</v>
      </c>
      <c r="B435" s="63" t="s">
        <v>686</v>
      </c>
      <c r="C435" s="36">
        <v>4301011771</v>
      </c>
      <c r="D435" s="643">
        <v>4607091389104</v>
      </c>
      <c r="E435" s="64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5"/>
      <c r="R435" s="645"/>
      <c r="S435" s="645"/>
      <c r="T435" s="64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hidden="1" customHeight="1" x14ac:dyDescent="0.25">
      <c r="A436" s="63" t="s">
        <v>688</v>
      </c>
      <c r="B436" s="63" t="s">
        <v>689</v>
      </c>
      <c r="C436" s="36">
        <v>4301011799</v>
      </c>
      <c r="D436" s="643">
        <v>4680115884519</v>
      </c>
      <c r="E436" s="64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5"/>
      <c r="R436" s="645"/>
      <c r="S436" s="645"/>
      <c r="T436" s="6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hidden="1" customHeight="1" x14ac:dyDescent="0.25">
      <c r="A437" s="63" t="s">
        <v>691</v>
      </c>
      <c r="B437" s="63" t="s">
        <v>692</v>
      </c>
      <c r="C437" s="36">
        <v>4301012125</v>
      </c>
      <c r="D437" s="643">
        <v>4680115886391</v>
      </c>
      <c r="E437" s="64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5"/>
      <c r="R437" s="645"/>
      <c r="S437" s="645"/>
      <c r="T437" s="6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hidden="1" customHeight="1" x14ac:dyDescent="0.25">
      <c r="A438" s="63" t="s">
        <v>693</v>
      </c>
      <c r="B438" s="63" t="s">
        <v>694</v>
      </c>
      <c r="C438" s="36">
        <v>4301011778</v>
      </c>
      <c r="D438" s="643">
        <v>4680115880603</v>
      </c>
      <c r="E438" s="643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5"/>
      <c r="R438" s="645"/>
      <c r="S438" s="645"/>
      <c r="T438" s="6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hidden="1" customHeight="1" x14ac:dyDescent="0.25">
      <c r="A439" s="63" t="s">
        <v>693</v>
      </c>
      <c r="B439" s="63" t="s">
        <v>695</v>
      </c>
      <c r="C439" s="36">
        <v>4301012035</v>
      </c>
      <c r="D439" s="643">
        <v>4680115880603</v>
      </c>
      <c r="E439" s="64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5"/>
      <c r="R439" s="645"/>
      <c r="S439" s="645"/>
      <c r="T439" s="6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hidden="1" customHeight="1" x14ac:dyDescent="0.25">
      <c r="A440" s="63" t="s">
        <v>696</v>
      </c>
      <c r="B440" s="63" t="s">
        <v>697</v>
      </c>
      <c r="C440" s="36">
        <v>4301012146</v>
      </c>
      <c r="D440" s="643">
        <v>4607091389999</v>
      </c>
      <c r="E440" s="64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1" t="s">
        <v>698</v>
      </c>
      <c r="Q440" s="645"/>
      <c r="R440" s="645"/>
      <c r="S440" s="645"/>
      <c r="T440" s="6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hidden="1" customHeight="1" x14ac:dyDescent="0.25">
      <c r="A441" s="63" t="s">
        <v>699</v>
      </c>
      <c r="B441" s="63" t="s">
        <v>700</v>
      </c>
      <c r="C441" s="36">
        <v>4301012036</v>
      </c>
      <c r="D441" s="643">
        <v>4680115882782</v>
      </c>
      <c r="E441" s="64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5"/>
      <c r="R441" s="645"/>
      <c r="S441" s="645"/>
      <c r="T441" s="6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hidden="1" customHeight="1" x14ac:dyDescent="0.25">
      <c r="A442" s="63" t="s">
        <v>701</v>
      </c>
      <c r="B442" s="63" t="s">
        <v>702</v>
      </c>
      <c r="C442" s="36">
        <v>4301012050</v>
      </c>
      <c r="D442" s="643">
        <v>4680115885479</v>
      </c>
      <c r="E442" s="64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5"/>
      <c r="R442" s="645"/>
      <c r="S442" s="645"/>
      <c r="T442" s="64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hidden="1" customHeight="1" x14ac:dyDescent="0.25">
      <c r="A443" s="63" t="s">
        <v>703</v>
      </c>
      <c r="B443" s="63" t="s">
        <v>704</v>
      </c>
      <c r="C443" s="36">
        <v>4301011784</v>
      </c>
      <c r="D443" s="643">
        <v>4607091389982</v>
      </c>
      <c r="E443" s="643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5"/>
      <c r="R443" s="645"/>
      <c r="S443" s="645"/>
      <c r="T443" s="64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hidden="1" customHeight="1" x14ac:dyDescent="0.25">
      <c r="A444" s="63" t="s">
        <v>703</v>
      </c>
      <c r="B444" s="63" t="s">
        <v>705</v>
      </c>
      <c r="C444" s="36">
        <v>4301012034</v>
      </c>
      <c r="D444" s="643">
        <v>4607091389982</v>
      </c>
      <c r="E444" s="643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5"/>
      <c r="R444" s="645"/>
      <c r="S444" s="645"/>
      <c r="T444" s="64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idden="1" x14ac:dyDescent="0.2">
      <c r="A445" s="650"/>
      <c r="B445" s="650"/>
      <c r="C445" s="650"/>
      <c r="D445" s="650"/>
      <c r="E445" s="650"/>
      <c r="F445" s="650"/>
      <c r="G445" s="650"/>
      <c r="H445" s="650"/>
      <c r="I445" s="650"/>
      <c r="J445" s="650"/>
      <c r="K445" s="650"/>
      <c r="L445" s="650"/>
      <c r="M445" s="650"/>
      <c r="N445" s="650"/>
      <c r="O445" s="651"/>
      <c r="P445" s="647" t="s">
        <v>40</v>
      </c>
      <c r="Q445" s="648"/>
      <c r="R445" s="648"/>
      <c r="S445" s="648"/>
      <c r="T445" s="648"/>
      <c r="U445" s="648"/>
      <c r="V445" s="649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hidden="1" x14ac:dyDescent="0.2">
      <c r="A446" s="650"/>
      <c r="B446" s="650"/>
      <c r="C446" s="650"/>
      <c r="D446" s="650"/>
      <c r="E446" s="650"/>
      <c r="F446" s="650"/>
      <c r="G446" s="650"/>
      <c r="H446" s="650"/>
      <c r="I446" s="650"/>
      <c r="J446" s="650"/>
      <c r="K446" s="650"/>
      <c r="L446" s="650"/>
      <c r="M446" s="650"/>
      <c r="N446" s="650"/>
      <c r="O446" s="651"/>
      <c r="P446" s="647" t="s">
        <v>40</v>
      </c>
      <c r="Q446" s="648"/>
      <c r="R446" s="648"/>
      <c r="S446" s="648"/>
      <c r="T446" s="648"/>
      <c r="U446" s="648"/>
      <c r="V446" s="649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hidden="1" customHeight="1" x14ac:dyDescent="0.25">
      <c r="A447" s="642" t="s">
        <v>150</v>
      </c>
      <c r="B447" s="642"/>
      <c r="C447" s="642"/>
      <c r="D447" s="642"/>
      <c r="E447" s="642"/>
      <c r="F447" s="642"/>
      <c r="G447" s="642"/>
      <c r="H447" s="642"/>
      <c r="I447" s="642"/>
      <c r="J447" s="642"/>
      <c r="K447" s="642"/>
      <c r="L447" s="642"/>
      <c r="M447" s="642"/>
      <c r="N447" s="642"/>
      <c r="O447" s="642"/>
      <c r="P447" s="642"/>
      <c r="Q447" s="642"/>
      <c r="R447" s="642"/>
      <c r="S447" s="642"/>
      <c r="T447" s="642"/>
      <c r="U447" s="642"/>
      <c r="V447" s="642"/>
      <c r="W447" s="642"/>
      <c r="X447" s="642"/>
      <c r="Y447" s="642"/>
      <c r="Z447" s="642"/>
      <c r="AA447" s="66"/>
      <c r="AB447" s="66"/>
      <c r="AC447" s="80"/>
    </row>
    <row r="448" spans="1:68" ht="16.5" hidden="1" customHeight="1" x14ac:dyDescent="0.25">
      <c r="A448" s="63" t="s">
        <v>706</v>
      </c>
      <c r="B448" s="63" t="s">
        <v>707</v>
      </c>
      <c r="C448" s="36">
        <v>4301020334</v>
      </c>
      <c r="D448" s="643">
        <v>4607091388930</v>
      </c>
      <c r="E448" s="643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5"/>
      <c r="R448" s="645"/>
      <c r="S448" s="645"/>
      <c r="T448" s="64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709</v>
      </c>
      <c r="B449" s="63" t="s">
        <v>710</v>
      </c>
      <c r="C449" s="36">
        <v>4301020384</v>
      </c>
      <c r="D449" s="643">
        <v>4680115886407</v>
      </c>
      <c r="E449" s="64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5"/>
      <c r="R449" s="645"/>
      <c r="S449" s="645"/>
      <c r="T449" s="64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hidden="1" customHeight="1" x14ac:dyDescent="0.25">
      <c r="A450" s="63" t="s">
        <v>711</v>
      </c>
      <c r="B450" s="63" t="s">
        <v>712</v>
      </c>
      <c r="C450" s="36">
        <v>4301020385</v>
      </c>
      <c r="D450" s="643">
        <v>4680115880054</v>
      </c>
      <c r="E450" s="643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5"/>
      <c r="R450" s="645"/>
      <c r="S450" s="645"/>
      <c r="T450" s="64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idden="1" x14ac:dyDescent="0.2">
      <c r="A451" s="650"/>
      <c r="B451" s="650"/>
      <c r="C451" s="650"/>
      <c r="D451" s="650"/>
      <c r="E451" s="650"/>
      <c r="F451" s="650"/>
      <c r="G451" s="650"/>
      <c r="H451" s="650"/>
      <c r="I451" s="650"/>
      <c r="J451" s="650"/>
      <c r="K451" s="650"/>
      <c r="L451" s="650"/>
      <c r="M451" s="650"/>
      <c r="N451" s="650"/>
      <c r="O451" s="651"/>
      <c r="P451" s="647" t="s">
        <v>40</v>
      </c>
      <c r="Q451" s="648"/>
      <c r="R451" s="648"/>
      <c r="S451" s="648"/>
      <c r="T451" s="648"/>
      <c r="U451" s="648"/>
      <c r="V451" s="649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hidden="1" x14ac:dyDescent="0.2">
      <c r="A452" s="650"/>
      <c r="B452" s="650"/>
      <c r="C452" s="650"/>
      <c r="D452" s="650"/>
      <c r="E452" s="650"/>
      <c r="F452" s="650"/>
      <c r="G452" s="650"/>
      <c r="H452" s="650"/>
      <c r="I452" s="650"/>
      <c r="J452" s="650"/>
      <c r="K452" s="650"/>
      <c r="L452" s="650"/>
      <c r="M452" s="650"/>
      <c r="N452" s="650"/>
      <c r="O452" s="651"/>
      <c r="P452" s="647" t="s">
        <v>40</v>
      </c>
      <c r="Q452" s="648"/>
      <c r="R452" s="648"/>
      <c r="S452" s="648"/>
      <c r="T452" s="648"/>
      <c r="U452" s="648"/>
      <c r="V452" s="649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hidden="1" customHeight="1" x14ac:dyDescent="0.25">
      <c r="A453" s="642" t="s">
        <v>78</v>
      </c>
      <c r="B453" s="642"/>
      <c r="C453" s="642"/>
      <c r="D453" s="642"/>
      <c r="E453" s="642"/>
      <c r="F453" s="642"/>
      <c r="G453" s="642"/>
      <c r="H453" s="642"/>
      <c r="I453" s="642"/>
      <c r="J453" s="642"/>
      <c r="K453" s="642"/>
      <c r="L453" s="642"/>
      <c r="M453" s="642"/>
      <c r="N453" s="642"/>
      <c r="O453" s="642"/>
      <c r="P453" s="642"/>
      <c r="Q453" s="642"/>
      <c r="R453" s="642"/>
      <c r="S453" s="642"/>
      <c r="T453" s="642"/>
      <c r="U453" s="642"/>
      <c r="V453" s="642"/>
      <c r="W453" s="642"/>
      <c r="X453" s="642"/>
      <c r="Y453" s="642"/>
      <c r="Z453" s="642"/>
      <c r="AA453" s="66"/>
      <c r="AB453" s="66"/>
      <c r="AC453" s="80"/>
    </row>
    <row r="454" spans="1:68" ht="27" hidden="1" customHeight="1" x14ac:dyDescent="0.25">
      <c r="A454" s="63" t="s">
        <v>713</v>
      </c>
      <c r="B454" s="63" t="s">
        <v>714</v>
      </c>
      <c r="C454" s="36">
        <v>4301031349</v>
      </c>
      <c r="D454" s="643">
        <v>4680115883116</v>
      </c>
      <c r="E454" s="64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5"/>
      <c r="R454" s="645"/>
      <c r="S454" s="645"/>
      <c r="T454" s="64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hidden="1" customHeight="1" x14ac:dyDescent="0.25">
      <c r="A455" s="63" t="s">
        <v>716</v>
      </c>
      <c r="B455" s="63" t="s">
        <v>717</v>
      </c>
      <c r="C455" s="36">
        <v>4301031350</v>
      </c>
      <c r="D455" s="643">
        <v>4680115883093</v>
      </c>
      <c r="E455" s="64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5"/>
      <c r="R455" s="645"/>
      <c r="S455" s="645"/>
      <c r="T455" s="64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hidden="1" customHeight="1" x14ac:dyDescent="0.25">
      <c r="A456" s="63" t="s">
        <v>719</v>
      </c>
      <c r="B456" s="63" t="s">
        <v>720</v>
      </c>
      <c r="C456" s="36">
        <v>4301031353</v>
      </c>
      <c r="D456" s="643">
        <v>4680115883109</v>
      </c>
      <c r="E456" s="64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5"/>
      <c r="R456" s="645"/>
      <c r="S456" s="645"/>
      <c r="T456" s="64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hidden="1" customHeight="1" x14ac:dyDescent="0.25">
      <c r="A457" s="63" t="s">
        <v>722</v>
      </c>
      <c r="B457" s="63" t="s">
        <v>723</v>
      </c>
      <c r="C457" s="36">
        <v>4301031351</v>
      </c>
      <c r="D457" s="643">
        <v>4680115882072</v>
      </c>
      <c r="E457" s="643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5"/>
      <c r="R457" s="645"/>
      <c r="S457" s="645"/>
      <c r="T457" s="64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hidden="1" customHeight="1" x14ac:dyDescent="0.25">
      <c r="A458" s="63" t="s">
        <v>722</v>
      </c>
      <c r="B458" s="63" t="s">
        <v>724</v>
      </c>
      <c r="C458" s="36">
        <v>4301031419</v>
      </c>
      <c r="D458" s="643">
        <v>4680115882072</v>
      </c>
      <c r="E458" s="64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5"/>
      <c r="R458" s="645"/>
      <c r="S458" s="645"/>
      <c r="T458" s="64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hidden="1" customHeight="1" x14ac:dyDescent="0.25">
      <c r="A459" s="63" t="s">
        <v>725</v>
      </c>
      <c r="B459" s="63" t="s">
        <v>726</v>
      </c>
      <c r="C459" s="36">
        <v>4301031418</v>
      </c>
      <c r="D459" s="643">
        <v>4680115882102</v>
      </c>
      <c r="E459" s="643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5"/>
      <c r="R459" s="645"/>
      <c r="S459" s="645"/>
      <c r="T459" s="64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hidden="1" customHeight="1" x14ac:dyDescent="0.25">
      <c r="A460" s="63" t="s">
        <v>727</v>
      </c>
      <c r="B460" s="63" t="s">
        <v>728</v>
      </c>
      <c r="C460" s="36">
        <v>4301031417</v>
      </c>
      <c r="D460" s="643">
        <v>4680115882096</v>
      </c>
      <c r="E460" s="643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5"/>
      <c r="R460" s="645"/>
      <c r="S460" s="645"/>
      <c r="T460" s="64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idden="1" x14ac:dyDescent="0.2">
      <c r="A461" s="650"/>
      <c r="B461" s="650"/>
      <c r="C461" s="650"/>
      <c r="D461" s="650"/>
      <c r="E461" s="650"/>
      <c r="F461" s="650"/>
      <c r="G461" s="650"/>
      <c r="H461" s="650"/>
      <c r="I461" s="650"/>
      <c r="J461" s="650"/>
      <c r="K461" s="650"/>
      <c r="L461" s="650"/>
      <c r="M461" s="650"/>
      <c r="N461" s="650"/>
      <c r="O461" s="651"/>
      <c r="P461" s="647" t="s">
        <v>40</v>
      </c>
      <c r="Q461" s="648"/>
      <c r="R461" s="648"/>
      <c r="S461" s="648"/>
      <c r="T461" s="648"/>
      <c r="U461" s="648"/>
      <c r="V461" s="649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hidden="1" x14ac:dyDescent="0.2">
      <c r="A462" s="650"/>
      <c r="B462" s="650"/>
      <c r="C462" s="650"/>
      <c r="D462" s="650"/>
      <c r="E462" s="650"/>
      <c r="F462" s="650"/>
      <c r="G462" s="650"/>
      <c r="H462" s="650"/>
      <c r="I462" s="650"/>
      <c r="J462" s="650"/>
      <c r="K462" s="650"/>
      <c r="L462" s="650"/>
      <c r="M462" s="650"/>
      <c r="N462" s="650"/>
      <c r="O462" s="651"/>
      <c r="P462" s="647" t="s">
        <v>40</v>
      </c>
      <c r="Q462" s="648"/>
      <c r="R462" s="648"/>
      <c r="S462" s="648"/>
      <c r="T462" s="648"/>
      <c r="U462" s="648"/>
      <c r="V462" s="649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hidden="1" customHeight="1" x14ac:dyDescent="0.25">
      <c r="A463" s="642" t="s">
        <v>85</v>
      </c>
      <c r="B463" s="642"/>
      <c r="C463" s="642"/>
      <c r="D463" s="642"/>
      <c r="E463" s="642"/>
      <c r="F463" s="642"/>
      <c r="G463" s="642"/>
      <c r="H463" s="642"/>
      <c r="I463" s="642"/>
      <c r="J463" s="642"/>
      <c r="K463" s="642"/>
      <c r="L463" s="642"/>
      <c r="M463" s="642"/>
      <c r="N463" s="642"/>
      <c r="O463" s="642"/>
      <c r="P463" s="642"/>
      <c r="Q463" s="642"/>
      <c r="R463" s="642"/>
      <c r="S463" s="642"/>
      <c r="T463" s="642"/>
      <c r="U463" s="642"/>
      <c r="V463" s="642"/>
      <c r="W463" s="642"/>
      <c r="X463" s="642"/>
      <c r="Y463" s="642"/>
      <c r="Z463" s="642"/>
      <c r="AA463" s="66"/>
      <c r="AB463" s="66"/>
      <c r="AC463" s="80"/>
    </row>
    <row r="464" spans="1:68" ht="16.5" hidden="1" customHeight="1" x14ac:dyDescent="0.25">
      <c r="A464" s="63" t="s">
        <v>729</v>
      </c>
      <c r="B464" s="63" t="s">
        <v>730</v>
      </c>
      <c r="C464" s="36">
        <v>4301051232</v>
      </c>
      <c r="D464" s="643">
        <v>4607091383409</v>
      </c>
      <c r="E464" s="643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5"/>
      <c r="R464" s="645"/>
      <c r="S464" s="645"/>
      <c r="T464" s="6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hidden="1" customHeight="1" x14ac:dyDescent="0.25">
      <c r="A465" s="63" t="s">
        <v>732</v>
      </c>
      <c r="B465" s="63" t="s">
        <v>733</v>
      </c>
      <c r="C465" s="36">
        <v>4301051233</v>
      </c>
      <c r="D465" s="643">
        <v>4607091383416</v>
      </c>
      <c r="E465" s="643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5"/>
      <c r="R465" s="645"/>
      <c r="S465" s="645"/>
      <c r="T465" s="6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hidden="1" customHeight="1" x14ac:dyDescent="0.25">
      <c r="A466" s="63" t="s">
        <v>735</v>
      </c>
      <c r="B466" s="63" t="s">
        <v>736</v>
      </c>
      <c r="C466" s="36">
        <v>4301051064</v>
      </c>
      <c r="D466" s="643">
        <v>4680115883536</v>
      </c>
      <c r="E466" s="643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5"/>
      <c r="R466" s="645"/>
      <c r="S466" s="645"/>
      <c r="T466" s="64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idden="1" x14ac:dyDescent="0.2">
      <c r="A467" s="650"/>
      <c r="B467" s="650"/>
      <c r="C467" s="650"/>
      <c r="D467" s="650"/>
      <c r="E467" s="650"/>
      <c r="F467" s="650"/>
      <c r="G467" s="650"/>
      <c r="H467" s="650"/>
      <c r="I467" s="650"/>
      <c r="J467" s="650"/>
      <c r="K467" s="650"/>
      <c r="L467" s="650"/>
      <c r="M467" s="650"/>
      <c r="N467" s="650"/>
      <c r="O467" s="651"/>
      <c r="P467" s="647" t="s">
        <v>40</v>
      </c>
      <c r="Q467" s="648"/>
      <c r="R467" s="648"/>
      <c r="S467" s="648"/>
      <c r="T467" s="648"/>
      <c r="U467" s="648"/>
      <c r="V467" s="649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hidden="1" x14ac:dyDescent="0.2">
      <c r="A468" s="650"/>
      <c r="B468" s="650"/>
      <c r="C468" s="650"/>
      <c r="D468" s="650"/>
      <c r="E468" s="650"/>
      <c r="F468" s="650"/>
      <c r="G468" s="650"/>
      <c r="H468" s="650"/>
      <c r="I468" s="650"/>
      <c r="J468" s="650"/>
      <c r="K468" s="650"/>
      <c r="L468" s="650"/>
      <c r="M468" s="650"/>
      <c r="N468" s="650"/>
      <c r="O468" s="651"/>
      <c r="P468" s="647" t="s">
        <v>40</v>
      </c>
      <c r="Q468" s="648"/>
      <c r="R468" s="648"/>
      <c r="S468" s="648"/>
      <c r="T468" s="648"/>
      <c r="U468" s="648"/>
      <c r="V468" s="649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hidden="1" customHeight="1" x14ac:dyDescent="0.2">
      <c r="A469" s="640" t="s">
        <v>738</v>
      </c>
      <c r="B469" s="640"/>
      <c r="C469" s="640"/>
      <c r="D469" s="640"/>
      <c r="E469" s="640"/>
      <c r="F469" s="640"/>
      <c r="G469" s="640"/>
      <c r="H469" s="640"/>
      <c r="I469" s="640"/>
      <c r="J469" s="640"/>
      <c r="K469" s="640"/>
      <c r="L469" s="640"/>
      <c r="M469" s="640"/>
      <c r="N469" s="640"/>
      <c r="O469" s="640"/>
      <c r="P469" s="640"/>
      <c r="Q469" s="640"/>
      <c r="R469" s="640"/>
      <c r="S469" s="640"/>
      <c r="T469" s="640"/>
      <c r="U469" s="640"/>
      <c r="V469" s="640"/>
      <c r="W469" s="640"/>
      <c r="X469" s="640"/>
      <c r="Y469" s="640"/>
      <c r="Z469" s="640"/>
      <c r="AA469" s="54"/>
      <c r="AB469" s="54"/>
      <c r="AC469" s="54"/>
    </row>
    <row r="470" spans="1:68" ht="16.5" hidden="1" customHeight="1" x14ac:dyDescent="0.25">
      <c r="A470" s="641" t="s">
        <v>738</v>
      </c>
      <c r="B470" s="641"/>
      <c r="C470" s="641"/>
      <c r="D470" s="641"/>
      <c r="E470" s="641"/>
      <c r="F470" s="641"/>
      <c r="G470" s="641"/>
      <c r="H470" s="641"/>
      <c r="I470" s="641"/>
      <c r="J470" s="641"/>
      <c r="K470" s="641"/>
      <c r="L470" s="641"/>
      <c r="M470" s="641"/>
      <c r="N470" s="641"/>
      <c r="O470" s="641"/>
      <c r="P470" s="641"/>
      <c r="Q470" s="641"/>
      <c r="R470" s="641"/>
      <c r="S470" s="641"/>
      <c r="T470" s="641"/>
      <c r="U470" s="641"/>
      <c r="V470" s="641"/>
      <c r="W470" s="641"/>
      <c r="X470" s="641"/>
      <c r="Y470" s="641"/>
      <c r="Z470" s="641"/>
      <c r="AA470" s="65"/>
      <c r="AB470" s="65"/>
      <c r="AC470" s="79"/>
    </row>
    <row r="471" spans="1:68" ht="14.25" hidden="1" customHeight="1" x14ac:dyDescent="0.25">
      <c r="A471" s="642" t="s">
        <v>114</v>
      </c>
      <c r="B471" s="642"/>
      <c r="C471" s="642"/>
      <c r="D471" s="642"/>
      <c r="E471" s="642"/>
      <c r="F471" s="642"/>
      <c r="G471" s="642"/>
      <c r="H471" s="642"/>
      <c r="I471" s="642"/>
      <c r="J471" s="642"/>
      <c r="K471" s="642"/>
      <c r="L471" s="642"/>
      <c r="M471" s="642"/>
      <c r="N471" s="642"/>
      <c r="O471" s="642"/>
      <c r="P471" s="642"/>
      <c r="Q471" s="642"/>
      <c r="R471" s="642"/>
      <c r="S471" s="642"/>
      <c r="T471" s="642"/>
      <c r="U471" s="642"/>
      <c r="V471" s="642"/>
      <c r="W471" s="642"/>
      <c r="X471" s="642"/>
      <c r="Y471" s="642"/>
      <c r="Z471" s="642"/>
      <c r="AA471" s="66"/>
      <c r="AB471" s="66"/>
      <c r="AC471" s="80"/>
    </row>
    <row r="472" spans="1:68" ht="27" hidden="1" customHeight="1" x14ac:dyDescent="0.25">
      <c r="A472" s="63" t="s">
        <v>739</v>
      </c>
      <c r="B472" s="63" t="s">
        <v>740</v>
      </c>
      <c r="C472" s="36">
        <v>4301011763</v>
      </c>
      <c r="D472" s="643">
        <v>4640242181011</v>
      </c>
      <c r="E472" s="643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79" t="s">
        <v>741</v>
      </c>
      <c r="Q472" s="645"/>
      <c r="R472" s="645"/>
      <c r="S472" s="645"/>
      <c r="T472" s="64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743</v>
      </c>
      <c r="B473" s="63" t="s">
        <v>744</v>
      </c>
      <c r="C473" s="36">
        <v>4301011585</v>
      </c>
      <c r="D473" s="643">
        <v>4640242180441</v>
      </c>
      <c r="E473" s="643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0" t="s">
        <v>745</v>
      </c>
      <c r="Q473" s="645"/>
      <c r="R473" s="645"/>
      <c r="S473" s="645"/>
      <c r="T473" s="64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747</v>
      </c>
      <c r="B474" s="63" t="s">
        <v>748</v>
      </c>
      <c r="C474" s="36">
        <v>4301011584</v>
      </c>
      <c r="D474" s="643">
        <v>4640242180564</v>
      </c>
      <c r="E474" s="64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1" t="s">
        <v>749</v>
      </c>
      <c r="Q474" s="645"/>
      <c r="R474" s="645"/>
      <c r="S474" s="645"/>
      <c r="T474" s="64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751</v>
      </c>
      <c r="B475" s="63" t="s">
        <v>752</v>
      </c>
      <c r="C475" s="36">
        <v>4301011764</v>
      </c>
      <c r="D475" s="643">
        <v>4640242181189</v>
      </c>
      <c r="E475" s="643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2" t="s">
        <v>753</v>
      </c>
      <c r="Q475" s="645"/>
      <c r="R475" s="645"/>
      <c r="S475" s="645"/>
      <c r="T475" s="64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idden="1" x14ac:dyDescent="0.2">
      <c r="A476" s="650"/>
      <c r="B476" s="650"/>
      <c r="C476" s="650"/>
      <c r="D476" s="650"/>
      <c r="E476" s="650"/>
      <c r="F476" s="650"/>
      <c r="G476" s="650"/>
      <c r="H476" s="650"/>
      <c r="I476" s="650"/>
      <c r="J476" s="650"/>
      <c r="K476" s="650"/>
      <c r="L476" s="650"/>
      <c r="M476" s="650"/>
      <c r="N476" s="650"/>
      <c r="O476" s="651"/>
      <c r="P476" s="647" t="s">
        <v>40</v>
      </c>
      <c r="Q476" s="648"/>
      <c r="R476" s="648"/>
      <c r="S476" s="648"/>
      <c r="T476" s="648"/>
      <c r="U476" s="648"/>
      <c r="V476" s="649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hidden="1" x14ac:dyDescent="0.2">
      <c r="A477" s="650"/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1"/>
      <c r="P477" s="647" t="s">
        <v>40</v>
      </c>
      <c r="Q477" s="648"/>
      <c r="R477" s="648"/>
      <c r="S477" s="648"/>
      <c r="T477" s="648"/>
      <c r="U477" s="648"/>
      <c r="V477" s="649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hidden="1" customHeight="1" x14ac:dyDescent="0.25">
      <c r="A478" s="642" t="s">
        <v>150</v>
      </c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642"/>
      <c r="U478" s="642"/>
      <c r="V478" s="642"/>
      <c r="W478" s="642"/>
      <c r="X478" s="642"/>
      <c r="Y478" s="642"/>
      <c r="Z478" s="642"/>
      <c r="AA478" s="66"/>
      <c r="AB478" s="66"/>
      <c r="AC478" s="80"/>
    </row>
    <row r="479" spans="1:68" ht="27" hidden="1" customHeight="1" x14ac:dyDescent="0.25">
      <c r="A479" s="63" t="s">
        <v>754</v>
      </c>
      <c r="B479" s="63" t="s">
        <v>755</v>
      </c>
      <c r="C479" s="36">
        <v>4301020269</v>
      </c>
      <c r="D479" s="643">
        <v>4640242180519</v>
      </c>
      <c r="E479" s="643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3" t="s">
        <v>756</v>
      </c>
      <c r="Q479" s="645"/>
      <c r="R479" s="645"/>
      <c r="S479" s="645"/>
      <c r="T479" s="64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hidden="1" customHeight="1" x14ac:dyDescent="0.25">
      <c r="A480" s="63" t="s">
        <v>754</v>
      </c>
      <c r="B480" s="63" t="s">
        <v>758</v>
      </c>
      <c r="C480" s="36">
        <v>4301020400</v>
      </c>
      <c r="D480" s="643">
        <v>4640242180519</v>
      </c>
      <c r="E480" s="64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4" t="s">
        <v>759</v>
      </c>
      <c r="Q480" s="645"/>
      <c r="R480" s="645"/>
      <c r="S480" s="645"/>
      <c r="T480" s="64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761</v>
      </c>
      <c r="B481" s="63" t="s">
        <v>762</v>
      </c>
      <c r="C481" s="36">
        <v>4301020260</v>
      </c>
      <c r="D481" s="643">
        <v>4640242180526</v>
      </c>
      <c r="E481" s="643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5" t="s">
        <v>763</v>
      </c>
      <c r="Q481" s="645"/>
      <c r="R481" s="645"/>
      <c r="S481" s="645"/>
      <c r="T481" s="64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764</v>
      </c>
      <c r="B482" s="63" t="s">
        <v>765</v>
      </c>
      <c r="C482" s="36">
        <v>4301020295</v>
      </c>
      <c r="D482" s="643">
        <v>4640242181363</v>
      </c>
      <c r="E482" s="643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6" t="s">
        <v>766</v>
      </c>
      <c r="Q482" s="645"/>
      <c r="R482" s="645"/>
      <c r="S482" s="645"/>
      <c r="T482" s="64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650"/>
      <c r="B483" s="650"/>
      <c r="C483" s="650"/>
      <c r="D483" s="650"/>
      <c r="E483" s="650"/>
      <c r="F483" s="650"/>
      <c r="G483" s="650"/>
      <c r="H483" s="650"/>
      <c r="I483" s="650"/>
      <c r="J483" s="650"/>
      <c r="K483" s="650"/>
      <c r="L483" s="650"/>
      <c r="M483" s="650"/>
      <c r="N483" s="650"/>
      <c r="O483" s="651"/>
      <c r="P483" s="647" t="s">
        <v>40</v>
      </c>
      <c r="Q483" s="648"/>
      <c r="R483" s="648"/>
      <c r="S483" s="648"/>
      <c r="T483" s="648"/>
      <c r="U483" s="648"/>
      <c r="V483" s="649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hidden="1" x14ac:dyDescent="0.2">
      <c r="A484" s="650"/>
      <c r="B484" s="650"/>
      <c r="C484" s="650"/>
      <c r="D484" s="650"/>
      <c r="E484" s="650"/>
      <c r="F484" s="650"/>
      <c r="G484" s="650"/>
      <c r="H484" s="650"/>
      <c r="I484" s="650"/>
      <c r="J484" s="650"/>
      <c r="K484" s="650"/>
      <c r="L484" s="650"/>
      <c r="M484" s="650"/>
      <c r="N484" s="650"/>
      <c r="O484" s="651"/>
      <c r="P484" s="647" t="s">
        <v>40</v>
      </c>
      <c r="Q484" s="648"/>
      <c r="R484" s="648"/>
      <c r="S484" s="648"/>
      <c r="T484" s="648"/>
      <c r="U484" s="648"/>
      <c r="V484" s="649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hidden="1" customHeight="1" x14ac:dyDescent="0.25">
      <c r="A485" s="642" t="s">
        <v>78</v>
      </c>
      <c r="B485" s="642"/>
      <c r="C485" s="642"/>
      <c r="D485" s="642"/>
      <c r="E485" s="642"/>
      <c r="F485" s="642"/>
      <c r="G485" s="642"/>
      <c r="H485" s="642"/>
      <c r="I485" s="642"/>
      <c r="J485" s="642"/>
      <c r="K485" s="642"/>
      <c r="L485" s="642"/>
      <c r="M485" s="642"/>
      <c r="N485" s="642"/>
      <c r="O485" s="642"/>
      <c r="P485" s="642"/>
      <c r="Q485" s="642"/>
      <c r="R485" s="642"/>
      <c r="S485" s="642"/>
      <c r="T485" s="642"/>
      <c r="U485" s="642"/>
      <c r="V485" s="642"/>
      <c r="W485" s="642"/>
      <c r="X485" s="642"/>
      <c r="Y485" s="642"/>
      <c r="Z485" s="642"/>
      <c r="AA485" s="66"/>
      <c r="AB485" s="66"/>
      <c r="AC485" s="80"/>
    </row>
    <row r="486" spans="1:68" ht="27" hidden="1" customHeight="1" x14ac:dyDescent="0.25">
      <c r="A486" s="63" t="s">
        <v>768</v>
      </c>
      <c r="B486" s="63" t="s">
        <v>769</v>
      </c>
      <c r="C486" s="36">
        <v>4301031280</v>
      </c>
      <c r="D486" s="643">
        <v>4640242180816</v>
      </c>
      <c r="E486" s="643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7" t="s">
        <v>770</v>
      </c>
      <c r="Q486" s="645"/>
      <c r="R486" s="645"/>
      <c r="S486" s="645"/>
      <c r="T486" s="64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643">
        <v>4640242180595</v>
      </c>
      <c r="E487" s="64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8" t="s">
        <v>774</v>
      </c>
      <c r="Q487" s="645"/>
      <c r="R487" s="645"/>
      <c r="S487" s="645"/>
      <c r="T487" s="646"/>
      <c r="U487" s="39" t="s">
        <v>45</v>
      </c>
      <c r="V487" s="39" t="s">
        <v>45</v>
      </c>
      <c r="W487" s="40" t="s">
        <v>0</v>
      </c>
      <c r="X487" s="58">
        <v>1300</v>
      </c>
      <c r="Y487" s="55">
        <f>IFERROR(IF(X487="",0,CEILING((X487/$H487),1)*$H487),"")</f>
        <v>1302</v>
      </c>
      <c r="Z487" s="41">
        <f>IFERROR(IF(Y487=0,"",ROUNDUP(Y487/H487,0)*0.00902),"")</f>
        <v>2.7962000000000002</v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1383.5714285714284</v>
      </c>
      <c r="BN487" s="78">
        <f>IFERROR(Y487*I487/H487,"0")</f>
        <v>1385.6999999999998</v>
      </c>
      <c r="BO487" s="78">
        <f>IFERROR(1/J487*(X487/H487),"0")</f>
        <v>2.3448773448773448</v>
      </c>
      <c r="BP487" s="78">
        <f>IFERROR(1/J487*(Y487/H487),"0")</f>
        <v>2.3484848484848486</v>
      </c>
    </row>
    <row r="488" spans="1:68" x14ac:dyDescent="0.2">
      <c r="A488" s="650"/>
      <c r="B488" s="650"/>
      <c r="C488" s="650"/>
      <c r="D488" s="650"/>
      <c r="E488" s="650"/>
      <c r="F488" s="650"/>
      <c r="G488" s="650"/>
      <c r="H488" s="650"/>
      <c r="I488" s="650"/>
      <c r="J488" s="650"/>
      <c r="K488" s="650"/>
      <c r="L488" s="650"/>
      <c r="M488" s="650"/>
      <c r="N488" s="650"/>
      <c r="O488" s="651"/>
      <c r="P488" s="647" t="s">
        <v>40</v>
      </c>
      <c r="Q488" s="648"/>
      <c r="R488" s="648"/>
      <c r="S488" s="648"/>
      <c r="T488" s="648"/>
      <c r="U488" s="648"/>
      <c r="V488" s="649"/>
      <c r="W488" s="42" t="s">
        <v>39</v>
      </c>
      <c r="X488" s="43">
        <f>IFERROR(X486/H486,"0")+IFERROR(X487/H487,"0")</f>
        <v>309.52380952380952</v>
      </c>
      <c r="Y488" s="43">
        <f>IFERROR(Y486/H486,"0")+IFERROR(Y487/H487,"0")</f>
        <v>310</v>
      </c>
      <c r="Z488" s="43">
        <f>IFERROR(IF(Z486="",0,Z486),"0")+IFERROR(IF(Z487="",0,Z487),"0")</f>
        <v>2.7962000000000002</v>
      </c>
      <c r="AA488" s="67"/>
      <c r="AB488" s="67"/>
      <c r="AC488" s="67"/>
    </row>
    <row r="489" spans="1:68" x14ac:dyDescent="0.2">
      <c r="A489" s="650"/>
      <c r="B489" s="650"/>
      <c r="C489" s="650"/>
      <c r="D489" s="650"/>
      <c r="E489" s="650"/>
      <c r="F489" s="650"/>
      <c r="G489" s="650"/>
      <c r="H489" s="650"/>
      <c r="I489" s="650"/>
      <c r="J489" s="650"/>
      <c r="K489" s="650"/>
      <c r="L489" s="650"/>
      <c r="M489" s="650"/>
      <c r="N489" s="650"/>
      <c r="O489" s="651"/>
      <c r="P489" s="647" t="s">
        <v>40</v>
      </c>
      <c r="Q489" s="648"/>
      <c r="R489" s="648"/>
      <c r="S489" s="648"/>
      <c r="T489" s="648"/>
      <c r="U489" s="648"/>
      <c r="V489" s="649"/>
      <c r="W489" s="42" t="s">
        <v>0</v>
      </c>
      <c r="X489" s="43">
        <f>IFERROR(SUM(X486:X487),"0")</f>
        <v>1300</v>
      </c>
      <c r="Y489" s="43">
        <f>IFERROR(SUM(Y486:Y487),"0")</f>
        <v>1302</v>
      </c>
      <c r="Z489" s="42"/>
      <c r="AA489" s="67"/>
      <c r="AB489" s="67"/>
      <c r="AC489" s="67"/>
    </row>
    <row r="490" spans="1:68" ht="14.25" hidden="1" customHeight="1" x14ac:dyDescent="0.25">
      <c r="A490" s="642" t="s">
        <v>85</v>
      </c>
      <c r="B490" s="642"/>
      <c r="C490" s="642"/>
      <c r="D490" s="642"/>
      <c r="E490" s="642"/>
      <c r="F490" s="642"/>
      <c r="G490" s="642"/>
      <c r="H490" s="642"/>
      <c r="I490" s="642"/>
      <c r="J490" s="642"/>
      <c r="K490" s="642"/>
      <c r="L490" s="642"/>
      <c r="M490" s="642"/>
      <c r="N490" s="642"/>
      <c r="O490" s="642"/>
      <c r="P490" s="642"/>
      <c r="Q490" s="642"/>
      <c r="R490" s="642"/>
      <c r="S490" s="642"/>
      <c r="T490" s="642"/>
      <c r="U490" s="642"/>
      <c r="V490" s="642"/>
      <c r="W490" s="642"/>
      <c r="X490" s="642"/>
      <c r="Y490" s="642"/>
      <c r="Z490" s="642"/>
      <c r="AA490" s="66"/>
      <c r="AB490" s="66"/>
      <c r="AC490" s="80"/>
    </row>
    <row r="491" spans="1:68" ht="27" hidden="1" customHeight="1" x14ac:dyDescent="0.25">
      <c r="A491" s="63" t="s">
        <v>776</v>
      </c>
      <c r="B491" s="63" t="s">
        <v>777</v>
      </c>
      <c r="C491" s="36">
        <v>4301052046</v>
      </c>
      <c r="D491" s="643">
        <v>4640242180533</v>
      </c>
      <c r="E491" s="643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9" t="s">
        <v>778</v>
      </c>
      <c r="Q491" s="645"/>
      <c r="R491" s="645"/>
      <c r="S491" s="645"/>
      <c r="T491" s="64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780</v>
      </c>
      <c r="B492" s="63" t="s">
        <v>781</v>
      </c>
      <c r="C492" s="36">
        <v>4301051920</v>
      </c>
      <c r="D492" s="643">
        <v>4640242181233</v>
      </c>
      <c r="E492" s="643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0" t="s">
        <v>782</v>
      </c>
      <c r="Q492" s="645"/>
      <c r="R492" s="645"/>
      <c r="S492" s="645"/>
      <c r="T492" s="64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50"/>
      <c r="B493" s="650"/>
      <c r="C493" s="650"/>
      <c r="D493" s="650"/>
      <c r="E493" s="650"/>
      <c r="F493" s="650"/>
      <c r="G493" s="650"/>
      <c r="H493" s="650"/>
      <c r="I493" s="650"/>
      <c r="J493" s="650"/>
      <c r="K493" s="650"/>
      <c r="L493" s="650"/>
      <c r="M493" s="650"/>
      <c r="N493" s="650"/>
      <c r="O493" s="651"/>
      <c r="P493" s="647" t="s">
        <v>40</v>
      </c>
      <c r="Q493" s="648"/>
      <c r="R493" s="648"/>
      <c r="S493" s="648"/>
      <c r="T493" s="648"/>
      <c r="U493" s="648"/>
      <c r="V493" s="649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hidden="1" x14ac:dyDescent="0.2">
      <c r="A494" s="650"/>
      <c r="B494" s="650"/>
      <c r="C494" s="650"/>
      <c r="D494" s="650"/>
      <c r="E494" s="650"/>
      <c r="F494" s="650"/>
      <c r="G494" s="650"/>
      <c r="H494" s="650"/>
      <c r="I494" s="650"/>
      <c r="J494" s="650"/>
      <c r="K494" s="650"/>
      <c r="L494" s="650"/>
      <c r="M494" s="650"/>
      <c r="N494" s="650"/>
      <c r="O494" s="651"/>
      <c r="P494" s="647" t="s">
        <v>40</v>
      </c>
      <c r="Q494" s="648"/>
      <c r="R494" s="648"/>
      <c r="S494" s="648"/>
      <c r="T494" s="648"/>
      <c r="U494" s="648"/>
      <c r="V494" s="649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42" t="s">
        <v>185</v>
      </c>
      <c r="B495" s="642"/>
      <c r="C495" s="642"/>
      <c r="D495" s="642"/>
      <c r="E495" s="642"/>
      <c r="F495" s="642"/>
      <c r="G495" s="642"/>
      <c r="H495" s="642"/>
      <c r="I495" s="642"/>
      <c r="J495" s="642"/>
      <c r="K495" s="642"/>
      <c r="L495" s="642"/>
      <c r="M495" s="642"/>
      <c r="N495" s="642"/>
      <c r="O495" s="642"/>
      <c r="P495" s="642"/>
      <c r="Q495" s="642"/>
      <c r="R495" s="642"/>
      <c r="S495" s="642"/>
      <c r="T495" s="642"/>
      <c r="U495" s="642"/>
      <c r="V495" s="642"/>
      <c r="W495" s="642"/>
      <c r="X495" s="642"/>
      <c r="Y495" s="642"/>
      <c r="Z495" s="642"/>
      <c r="AA495" s="66"/>
      <c r="AB495" s="66"/>
      <c r="AC495" s="80"/>
    </row>
    <row r="496" spans="1:68" ht="27" hidden="1" customHeight="1" x14ac:dyDescent="0.25">
      <c r="A496" s="63" t="s">
        <v>783</v>
      </c>
      <c r="B496" s="63" t="s">
        <v>784</v>
      </c>
      <c r="C496" s="36">
        <v>4301060491</v>
      </c>
      <c r="D496" s="643">
        <v>4640242180120</v>
      </c>
      <c r="E496" s="643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1" t="s">
        <v>785</v>
      </c>
      <c r="Q496" s="645"/>
      <c r="R496" s="645"/>
      <c r="S496" s="645"/>
      <c r="T496" s="64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787</v>
      </c>
      <c r="B497" s="63" t="s">
        <v>788</v>
      </c>
      <c r="C497" s="36">
        <v>4301060498</v>
      </c>
      <c r="D497" s="643">
        <v>4640242180137</v>
      </c>
      <c r="E497" s="64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2" t="s">
        <v>789</v>
      </c>
      <c r="Q497" s="645"/>
      <c r="R497" s="645"/>
      <c r="S497" s="645"/>
      <c r="T497" s="64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650"/>
      <c r="B498" s="650"/>
      <c r="C498" s="650"/>
      <c r="D498" s="650"/>
      <c r="E498" s="650"/>
      <c r="F498" s="650"/>
      <c r="G498" s="650"/>
      <c r="H498" s="650"/>
      <c r="I498" s="650"/>
      <c r="J498" s="650"/>
      <c r="K498" s="650"/>
      <c r="L498" s="650"/>
      <c r="M498" s="650"/>
      <c r="N498" s="650"/>
      <c r="O498" s="651"/>
      <c r="P498" s="647" t="s">
        <v>40</v>
      </c>
      <c r="Q498" s="648"/>
      <c r="R498" s="648"/>
      <c r="S498" s="648"/>
      <c r="T498" s="648"/>
      <c r="U498" s="648"/>
      <c r="V498" s="64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650"/>
      <c r="B499" s="650"/>
      <c r="C499" s="650"/>
      <c r="D499" s="650"/>
      <c r="E499" s="650"/>
      <c r="F499" s="650"/>
      <c r="G499" s="650"/>
      <c r="H499" s="650"/>
      <c r="I499" s="650"/>
      <c r="J499" s="650"/>
      <c r="K499" s="650"/>
      <c r="L499" s="650"/>
      <c r="M499" s="650"/>
      <c r="N499" s="650"/>
      <c r="O499" s="651"/>
      <c r="P499" s="647" t="s">
        <v>40</v>
      </c>
      <c r="Q499" s="648"/>
      <c r="R499" s="648"/>
      <c r="S499" s="648"/>
      <c r="T499" s="648"/>
      <c r="U499" s="648"/>
      <c r="V499" s="64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hidden="1" customHeight="1" x14ac:dyDescent="0.25">
      <c r="A500" s="641" t="s">
        <v>791</v>
      </c>
      <c r="B500" s="641"/>
      <c r="C500" s="641"/>
      <c r="D500" s="641"/>
      <c r="E500" s="641"/>
      <c r="F500" s="641"/>
      <c r="G500" s="641"/>
      <c r="H500" s="641"/>
      <c r="I500" s="641"/>
      <c r="J500" s="641"/>
      <c r="K500" s="641"/>
      <c r="L500" s="641"/>
      <c r="M500" s="641"/>
      <c r="N500" s="641"/>
      <c r="O500" s="641"/>
      <c r="P500" s="641"/>
      <c r="Q500" s="641"/>
      <c r="R500" s="641"/>
      <c r="S500" s="641"/>
      <c r="T500" s="641"/>
      <c r="U500" s="641"/>
      <c r="V500" s="641"/>
      <c r="W500" s="641"/>
      <c r="X500" s="641"/>
      <c r="Y500" s="641"/>
      <c r="Z500" s="641"/>
      <c r="AA500" s="65"/>
      <c r="AB500" s="65"/>
      <c r="AC500" s="79"/>
    </row>
    <row r="501" spans="1:68" ht="14.25" hidden="1" customHeight="1" x14ac:dyDescent="0.25">
      <c r="A501" s="642" t="s">
        <v>150</v>
      </c>
      <c r="B501" s="642"/>
      <c r="C501" s="642"/>
      <c r="D501" s="642"/>
      <c r="E501" s="642"/>
      <c r="F501" s="642"/>
      <c r="G501" s="642"/>
      <c r="H501" s="642"/>
      <c r="I501" s="642"/>
      <c r="J501" s="642"/>
      <c r="K501" s="642"/>
      <c r="L501" s="642"/>
      <c r="M501" s="642"/>
      <c r="N501" s="642"/>
      <c r="O501" s="642"/>
      <c r="P501" s="642"/>
      <c r="Q501" s="642"/>
      <c r="R501" s="642"/>
      <c r="S501" s="642"/>
      <c r="T501" s="642"/>
      <c r="U501" s="642"/>
      <c r="V501" s="642"/>
      <c r="W501" s="642"/>
      <c r="X501" s="642"/>
      <c r="Y501" s="642"/>
      <c r="Z501" s="642"/>
      <c r="AA501" s="66"/>
      <c r="AB501" s="66"/>
      <c r="AC501" s="80"/>
    </row>
    <row r="502" spans="1:68" ht="27" hidden="1" customHeight="1" x14ac:dyDescent="0.25">
      <c r="A502" s="63" t="s">
        <v>792</v>
      </c>
      <c r="B502" s="63" t="s">
        <v>793</v>
      </c>
      <c r="C502" s="36">
        <v>4301020314</v>
      </c>
      <c r="D502" s="643">
        <v>4640242180090</v>
      </c>
      <c r="E502" s="643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3" t="s">
        <v>794</v>
      </c>
      <c r="Q502" s="645"/>
      <c r="R502" s="645"/>
      <c r="S502" s="645"/>
      <c r="T502" s="64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650"/>
      <c r="B503" s="650"/>
      <c r="C503" s="650"/>
      <c r="D503" s="650"/>
      <c r="E503" s="650"/>
      <c r="F503" s="650"/>
      <c r="G503" s="650"/>
      <c r="H503" s="650"/>
      <c r="I503" s="650"/>
      <c r="J503" s="650"/>
      <c r="K503" s="650"/>
      <c r="L503" s="650"/>
      <c r="M503" s="650"/>
      <c r="N503" s="650"/>
      <c r="O503" s="651"/>
      <c r="P503" s="647" t="s">
        <v>40</v>
      </c>
      <c r="Q503" s="648"/>
      <c r="R503" s="648"/>
      <c r="S503" s="648"/>
      <c r="T503" s="648"/>
      <c r="U503" s="648"/>
      <c r="V503" s="649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hidden="1" x14ac:dyDescent="0.2">
      <c r="A504" s="650"/>
      <c r="B504" s="650"/>
      <c r="C504" s="650"/>
      <c r="D504" s="650"/>
      <c r="E504" s="650"/>
      <c r="F504" s="650"/>
      <c r="G504" s="650"/>
      <c r="H504" s="650"/>
      <c r="I504" s="650"/>
      <c r="J504" s="650"/>
      <c r="K504" s="650"/>
      <c r="L504" s="650"/>
      <c r="M504" s="650"/>
      <c r="N504" s="650"/>
      <c r="O504" s="651"/>
      <c r="P504" s="647" t="s">
        <v>40</v>
      </c>
      <c r="Q504" s="648"/>
      <c r="R504" s="648"/>
      <c r="S504" s="648"/>
      <c r="T504" s="648"/>
      <c r="U504" s="648"/>
      <c r="V504" s="649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50"/>
      <c r="B505" s="650"/>
      <c r="C505" s="650"/>
      <c r="D505" s="650"/>
      <c r="E505" s="650"/>
      <c r="F505" s="650"/>
      <c r="G505" s="650"/>
      <c r="H505" s="650"/>
      <c r="I505" s="650"/>
      <c r="J505" s="650"/>
      <c r="K505" s="650"/>
      <c r="L505" s="650"/>
      <c r="M505" s="650"/>
      <c r="N505" s="650"/>
      <c r="O505" s="897"/>
      <c r="P505" s="894" t="s">
        <v>33</v>
      </c>
      <c r="Q505" s="895"/>
      <c r="R505" s="895"/>
      <c r="S505" s="895"/>
      <c r="T505" s="895"/>
      <c r="U505" s="895"/>
      <c r="V505" s="896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17947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17970.3</v>
      </c>
      <c r="Z505" s="42"/>
      <c r="AA505" s="67"/>
      <c r="AB505" s="67"/>
      <c r="AC505" s="67"/>
    </row>
    <row r="506" spans="1:68" x14ac:dyDescent="0.2">
      <c r="A506" s="650"/>
      <c r="B506" s="650"/>
      <c r="C506" s="650"/>
      <c r="D506" s="650"/>
      <c r="E506" s="650"/>
      <c r="F506" s="650"/>
      <c r="G506" s="650"/>
      <c r="H506" s="650"/>
      <c r="I506" s="650"/>
      <c r="J506" s="650"/>
      <c r="K506" s="650"/>
      <c r="L506" s="650"/>
      <c r="M506" s="650"/>
      <c r="N506" s="650"/>
      <c r="O506" s="897"/>
      <c r="P506" s="894" t="s">
        <v>34</v>
      </c>
      <c r="Q506" s="895"/>
      <c r="R506" s="895"/>
      <c r="S506" s="895"/>
      <c r="T506" s="895"/>
      <c r="U506" s="895"/>
      <c r="V506" s="896"/>
      <c r="W506" s="42" t="s">
        <v>0</v>
      </c>
      <c r="X506" s="43">
        <f>IFERROR(SUM(BM22:BM502),"0")</f>
        <v>18847.799340659338</v>
      </c>
      <c r="Y506" s="43">
        <f>IFERROR(SUM(BN22:BN502),"0")</f>
        <v>18872.300999999999</v>
      </c>
      <c r="Z506" s="42"/>
      <c r="AA506" s="67"/>
      <c r="AB506" s="67"/>
      <c r="AC506" s="67"/>
    </row>
    <row r="507" spans="1:68" x14ac:dyDescent="0.2">
      <c r="A507" s="650"/>
      <c r="B507" s="650"/>
      <c r="C507" s="650"/>
      <c r="D507" s="650"/>
      <c r="E507" s="650"/>
      <c r="F507" s="650"/>
      <c r="G507" s="650"/>
      <c r="H507" s="650"/>
      <c r="I507" s="650"/>
      <c r="J507" s="650"/>
      <c r="K507" s="650"/>
      <c r="L507" s="650"/>
      <c r="M507" s="650"/>
      <c r="N507" s="650"/>
      <c r="O507" s="897"/>
      <c r="P507" s="894" t="s">
        <v>35</v>
      </c>
      <c r="Q507" s="895"/>
      <c r="R507" s="895"/>
      <c r="S507" s="895"/>
      <c r="T507" s="895"/>
      <c r="U507" s="895"/>
      <c r="V507" s="896"/>
      <c r="W507" s="42" t="s">
        <v>20</v>
      </c>
      <c r="X507" s="44">
        <f>ROUNDUP(SUM(BO22:BO502),0)</f>
        <v>31</v>
      </c>
      <c r="Y507" s="44">
        <f>ROUNDUP(SUM(BP22:BP502),0)</f>
        <v>31</v>
      </c>
      <c r="Z507" s="42"/>
      <c r="AA507" s="67"/>
      <c r="AB507" s="67"/>
      <c r="AC507" s="67"/>
    </row>
    <row r="508" spans="1:68" x14ac:dyDescent="0.2">
      <c r="A508" s="650"/>
      <c r="B508" s="650"/>
      <c r="C508" s="650"/>
      <c r="D508" s="650"/>
      <c r="E508" s="650"/>
      <c r="F508" s="650"/>
      <c r="G508" s="650"/>
      <c r="H508" s="650"/>
      <c r="I508" s="650"/>
      <c r="J508" s="650"/>
      <c r="K508" s="650"/>
      <c r="L508" s="650"/>
      <c r="M508" s="650"/>
      <c r="N508" s="650"/>
      <c r="O508" s="897"/>
      <c r="P508" s="894" t="s">
        <v>36</v>
      </c>
      <c r="Q508" s="895"/>
      <c r="R508" s="895"/>
      <c r="S508" s="895"/>
      <c r="T508" s="895"/>
      <c r="U508" s="895"/>
      <c r="V508" s="896"/>
      <c r="W508" s="42" t="s">
        <v>0</v>
      </c>
      <c r="X508" s="43">
        <f>GrossWeightTotal+PalletQtyTotal*25</f>
        <v>19622.799340659338</v>
      </c>
      <c r="Y508" s="43">
        <f>GrossWeightTotalR+PalletQtyTotalR*25</f>
        <v>19647.300999999999</v>
      </c>
      <c r="Z508" s="42"/>
      <c r="AA508" s="67"/>
      <c r="AB508" s="67"/>
      <c r="AC508" s="67"/>
    </row>
    <row r="509" spans="1:68" x14ac:dyDescent="0.2">
      <c r="A509" s="650"/>
      <c r="B509" s="650"/>
      <c r="C509" s="650"/>
      <c r="D509" s="650"/>
      <c r="E509" s="650"/>
      <c r="F509" s="650"/>
      <c r="G509" s="650"/>
      <c r="H509" s="650"/>
      <c r="I509" s="650"/>
      <c r="J509" s="650"/>
      <c r="K509" s="650"/>
      <c r="L509" s="650"/>
      <c r="M509" s="650"/>
      <c r="N509" s="650"/>
      <c r="O509" s="897"/>
      <c r="P509" s="894" t="s">
        <v>37</v>
      </c>
      <c r="Q509" s="895"/>
      <c r="R509" s="895"/>
      <c r="S509" s="895"/>
      <c r="T509" s="895"/>
      <c r="U509" s="895"/>
      <c r="V509" s="896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2349.0991724325058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2352</v>
      </c>
      <c r="Z509" s="42"/>
      <c r="AA509" s="67"/>
      <c r="AB509" s="67"/>
      <c r="AC509" s="67"/>
    </row>
    <row r="510" spans="1:68" ht="14.25" hidden="1" x14ac:dyDescent="0.2">
      <c r="A510" s="650"/>
      <c r="B510" s="650"/>
      <c r="C510" s="650"/>
      <c r="D510" s="650"/>
      <c r="E510" s="650"/>
      <c r="F510" s="650"/>
      <c r="G510" s="650"/>
      <c r="H510" s="650"/>
      <c r="I510" s="650"/>
      <c r="J510" s="650"/>
      <c r="K510" s="650"/>
      <c r="L510" s="650"/>
      <c r="M510" s="650"/>
      <c r="N510" s="650"/>
      <c r="O510" s="897"/>
      <c r="P510" s="894" t="s">
        <v>38</v>
      </c>
      <c r="Q510" s="895"/>
      <c r="R510" s="895"/>
      <c r="S510" s="895"/>
      <c r="T510" s="895"/>
      <c r="U510" s="895"/>
      <c r="V510" s="896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35.761850000000003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900" t="s">
        <v>112</v>
      </c>
      <c r="D512" s="900" t="s">
        <v>112</v>
      </c>
      <c r="E512" s="900" t="s">
        <v>112</v>
      </c>
      <c r="F512" s="900" t="s">
        <v>112</v>
      </c>
      <c r="G512" s="900" t="s">
        <v>112</v>
      </c>
      <c r="H512" s="900" t="s">
        <v>112</v>
      </c>
      <c r="I512" s="900" t="s">
        <v>269</v>
      </c>
      <c r="J512" s="900" t="s">
        <v>269</v>
      </c>
      <c r="K512" s="900" t="s">
        <v>269</v>
      </c>
      <c r="L512" s="900" t="s">
        <v>269</v>
      </c>
      <c r="M512" s="900" t="s">
        <v>269</v>
      </c>
      <c r="N512" s="901"/>
      <c r="O512" s="900" t="s">
        <v>269</v>
      </c>
      <c r="P512" s="900" t="s">
        <v>269</v>
      </c>
      <c r="Q512" s="900" t="s">
        <v>269</v>
      </c>
      <c r="R512" s="900" t="s">
        <v>269</v>
      </c>
      <c r="S512" s="900" t="s">
        <v>269</v>
      </c>
      <c r="T512" s="900" t="s">
        <v>555</v>
      </c>
      <c r="U512" s="900" t="s">
        <v>555</v>
      </c>
      <c r="V512" s="900" t="s">
        <v>612</v>
      </c>
      <c r="W512" s="900" t="s">
        <v>612</v>
      </c>
      <c r="X512" s="900" t="s">
        <v>612</v>
      </c>
      <c r="Y512" s="900" t="s">
        <v>612</v>
      </c>
      <c r="Z512" s="85" t="s">
        <v>668</v>
      </c>
      <c r="AA512" s="900" t="s">
        <v>738</v>
      </c>
      <c r="AB512" s="900" t="s">
        <v>738</v>
      </c>
      <c r="AC512" s="60"/>
      <c r="AF512" s="1"/>
    </row>
    <row r="513" spans="1:32" ht="14.25" customHeight="1" thickTop="1" x14ac:dyDescent="0.2">
      <c r="A513" s="898" t="s">
        <v>10</v>
      </c>
      <c r="B513" s="900" t="s">
        <v>77</v>
      </c>
      <c r="C513" s="900" t="s">
        <v>113</v>
      </c>
      <c r="D513" s="900" t="s">
        <v>130</v>
      </c>
      <c r="E513" s="900" t="s">
        <v>192</v>
      </c>
      <c r="F513" s="900" t="s">
        <v>215</v>
      </c>
      <c r="G513" s="900" t="s">
        <v>248</v>
      </c>
      <c r="H513" s="900" t="s">
        <v>112</v>
      </c>
      <c r="I513" s="900" t="s">
        <v>270</v>
      </c>
      <c r="J513" s="900" t="s">
        <v>310</v>
      </c>
      <c r="K513" s="900" t="s">
        <v>371</v>
      </c>
      <c r="L513" s="900" t="s">
        <v>412</v>
      </c>
      <c r="M513" s="900" t="s">
        <v>428</v>
      </c>
      <c r="N513" s="1"/>
      <c r="O513" s="900" t="s">
        <v>441</v>
      </c>
      <c r="P513" s="900" t="s">
        <v>451</v>
      </c>
      <c r="Q513" s="900" t="s">
        <v>458</v>
      </c>
      <c r="R513" s="900" t="s">
        <v>463</v>
      </c>
      <c r="S513" s="900" t="s">
        <v>545</v>
      </c>
      <c r="T513" s="900" t="s">
        <v>556</v>
      </c>
      <c r="U513" s="900" t="s">
        <v>590</v>
      </c>
      <c r="V513" s="900" t="s">
        <v>613</v>
      </c>
      <c r="W513" s="900" t="s">
        <v>645</v>
      </c>
      <c r="X513" s="900" t="s">
        <v>660</v>
      </c>
      <c r="Y513" s="900" t="s">
        <v>664</v>
      </c>
      <c r="Z513" s="900" t="s">
        <v>668</v>
      </c>
      <c r="AA513" s="900" t="s">
        <v>738</v>
      </c>
      <c r="AB513" s="900" t="s">
        <v>791</v>
      </c>
      <c r="AC513" s="60"/>
      <c r="AF513" s="1"/>
    </row>
    <row r="514" spans="1:32" ht="13.5" thickBot="1" x14ac:dyDescent="0.25">
      <c r="A514" s="899"/>
      <c r="B514" s="900"/>
      <c r="C514" s="900"/>
      <c r="D514" s="900"/>
      <c r="E514" s="900"/>
      <c r="F514" s="900"/>
      <c r="G514" s="900"/>
      <c r="H514" s="900"/>
      <c r="I514" s="900"/>
      <c r="J514" s="900"/>
      <c r="K514" s="900"/>
      <c r="L514" s="900"/>
      <c r="M514" s="900"/>
      <c r="N514" s="1"/>
      <c r="O514" s="900"/>
      <c r="P514" s="900"/>
      <c r="Q514" s="900"/>
      <c r="R514" s="900"/>
      <c r="S514" s="900"/>
      <c r="T514" s="900"/>
      <c r="U514" s="900"/>
      <c r="V514" s="900"/>
      <c r="W514" s="900"/>
      <c r="X514" s="900"/>
      <c r="Y514" s="900"/>
      <c r="Z514" s="900"/>
      <c r="AA514" s="900"/>
      <c r="AB514" s="900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5556.6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202.5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7309.2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3600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1302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300,00"/>
        <filter val="1 691,40"/>
        <filter val="1 782,00"/>
        <filter val="1 800,00"/>
        <filter val="166,67"/>
        <filter val="17 947,00"/>
        <filter val="18 847,80"/>
        <filter val="19 622,80"/>
        <filter val="2 073,60"/>
        <filter val="2 349,10"/>
        <filter val="200,00"/>
        <filter val="24,69"/>
        <filter val="240,00"/>
        <filter val="25,64"/>
        <filter val="293,11"/>
        <filter val="3 600,00"/>
        <filter val="3 855,60"/>
        <filter val="309,52"/>
        <filter val="31"/>
        <filter val="47,62"/>
        <filter val="491,40"/>
        <filter val="5 100,00"/>
        <filter val="588,00"/>
        <filter val="653,85"/>
      </filters>
    </filterColumn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