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18F1F4-BC9B-454D-879E-34D60B9460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Y236" i="1" s="1"/>
  <c r="X233" i="1"/>
  <c r="X232" i="1"/>
  <c r="BO231" i="1"/>
  <c r="BM231" i="1"/>
  <c r="Y231" i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25" i="1" l="1"/>
  <c r="BN125" i="1"/>
  <c r="Z125" i="1"/>
  <c r="BP171" i="1"/>
  <c r="BN171" i="1"/>
  <c r="Z171" i="1"/>
  <c r="BP204" i="1"/>
  <c r="BN204" i="1"/>
  <c r="Z204" i="1"/>
  <c r="BP231" i="1"/>
  <c r="BN231" i="1"/>
  <c r="Z231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N286" i="1"/>
  <c r="Z286" i="1"/>
  <c r="BP287" i="1"/>
  <c r="BN287" i="1"/>
  <c r="Z287" i="1"/>
  <c r="BP307" i="1"/>
  <c r="BN307" i="1"/>
  <c r="Z307" i="1"/>
  <c r="BP346" i="1"/>
  <c r="BN346" i="1"/>
  <c r="Z346" i="1"/>
  <c r="BP395" i="1"/>
  <c r="BN395" i="1"/>
  <c r="Z395" i="1"/>
  <c r="BP437" i="1"/>
  <c r="BN437" i="1"/>
  <c r="Z437" i="1"/>
  <c r="BP457" i="1"/>
  <c r="BN457" i="1"/>
  <c r="Z457" i="1"/>
  <c r="BP497" i="1"/>
  <c r="BN497" i="1"/>
  <c r="Z497" i="1"/>
  <c r="B515" i="1"/>
  <c r="X507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BP107" i="1"/>
  <c r="BN107" i="1"/>
  <c r="Z107" i="1"/>
  <c r="BP159" i="1"/>
  <c r="BN159" i="1"/>
  <c r="Z159" i="1"/>
  <c r="BP194" i="1"/>
  <c r="BN194" i="1"/>
  <c r="Z194" i="1"/>
  <c r="BP214" i="1"/>
  <c r="BN214" i="1"/>
  <c r="Z214" i="1"/>
  <c r="BP250" i="1"/>
  <c r="BN250" i="1"/>
  <c r="Z250" i="1"/>
  <c r="BP297" i="1"/>
  <c r="BN297" i="1"/>
  <c r="Z297" i="1"/>
  <c r="BP327" i="1"/>
  <c r="BN327" i="1"/>
  <c r="Z327" i="1"/>
  <c r="Y375" i="1"/>
  <c r="Y374" i="1"/>
  <c r="BP373" i="1"/>
  <c r="BN373" i="1"/>
  <c r="Z373" i="1"/>
  <c r="Z374" i="1" s="1"/>
  <c r="BP377" i="1"/>
  <c r="BN377" i="1"/>
  <c r="Z377" i="1"/>
  <c r="BP414" i="1"/>
  <c r="BN414" i="1"/>
  <c r="Z414" i="1"/>
  <c r="BP441" i="1"/>
  <c r="BN441" i="1"/>
  <c r="Z441" i="1"/>
  <c r="Y499" i="1"/>
  <c r="Y498" i="1"/>
  <c r="BP496" i="1"/>
  <c r="BN496" i="1"/>
  <c r="Z496" i="1"/>
  <c r="Z498" i="1" s="1"/>
  <c r="BP89" i="1"/>
  <c r="BN89" i="1"/>
  <c r="Z89" i="1"/>
  <c r="BP105" i="1"/>
  <c r="BN105" i="1"/>
  <c r="Z105" i="1"/>
  <c r="BP121" i="1"/>
  <c r="BN121" i="1"/>
  <c r="Z121" i="1"/>
  <c r="BP147" i="1"/>
  <c r="BN147" i="1"/>
  <c r="Z147" i="1"/>
  <c r="BP165" i="1"/>
  <c r="BN165" i="1"/>
  <c r="Z165" i="1"/>
  <c r="BP192" i="1"/>
  <c r="BN192" i="1"/>
  <c r="Z192" i="1"/>
  <c r="Y212" i="1"/>
  <c r="BP202" i="1"/>
  <c r="BN202" i="1"/>
  <c r="Z202" i="1"/>
  <c r="BP210" i="1"/>
  <c r="BN210" i="1"/>
  <c r="Z210" i="1"/>
  <c r="BP225" i="1"/>
  <c r="BN225" i="1"/>
  <c r="Z225" i="1"/>
  <c r="BP248" i="1"/>
  <c r="BN248" i="1"/>
  <c r="Z248" i="1"/>
  <c r="BP259" i="1"/>
  <c r="BN259" i="1"/>
  <c r="Z259" i="1"/>
  <c r="BP267" i="1"/>
  <c r="BN267" i="1"/>
  <c r="Z267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BP98" i="1"/>
  <c r="BN98" i="1"/>
  <c r="Z98" i="1"/>
  <c r="BP113" i="1"/>
  <c r="BN113" i="1"/>
  <c r="Z113" i="1"/>
  <c r="G515" i="1"/>
  <c r="BP132" i="1"/>
  <c r="BN132" i="1"/>
  <c r="Z132" i="1"/>
  <c r="BP161" i="1"/>
  <c r="BN161" i="1"/>
  <c r="Z161" i="1"/>
  <c r="J515" i="1"/>
  <c r="BP182" i="1"/>
  <c r="BN182" i="1"/>
  <c r="Z182" i="1"/>
  <c r="BP196" i="1"/>
  <c r="BN196" i="1"/>
  <c r="Z196" i="1"/>
  <c r="BP206" i="1"/>
  <c r="BN206" i="1"/>
  <c r="Z206" i="1"/>
  <c r="K515" i="1"/>
  <c r="BP221" i="1"/>
  <c r="BN221" i="1"/>
  <c r="Z221" i="1"/>
  <c r="BP241" i="1"/>
  <c r="BN241" i="1"/>
  <c r="Z241" i="1"/>
  <c r="BP252" i="1"/>
  <c r="BN252" i="1"/>
  <c r="Z252" i="1"/>
  <c r="BP260" i="1"/>
  <c r="BN260" i="1"/>
  <c r="Z260" i="1"/>
  <c r="BP289" i="1"/>
  <c r="BN289" i="1"/>
  <c r="Z289" i="1"/>
  <c r="BP299" i="1"/>
  <c r="BN299" i="1"/>
  <c r="Z299" i="1"/>
  <c r="BP309" i="1"/>
  <c r="BN309" i="1"/>
  <c r="Z309" i="1"/>
  <c r="BP334" i="1"/>
  <c r="BN334" i="1"/>
  <c r="Z334" i="1"/>
  <c r="BP352" i="1"/>
  <c r="BN352" i="1"/>
  <c r="Z352" i="1"/>
  <c r="BP356" i="1"/>
  <c r="BN356" i="1"/>
  <c r="Z356" i="1"/>
  <c r="BP389" i="1"/>
  <c r="BN389" i="1"/>
  <c r="Z389" i="1"/>
  <c r="BP397" i="1"/>
  <c r="BN397" i="1"/>
  <c r="Z397" i="1"/>
  <c r="X515" i="1"/>
  <c r="Y420" i="1"/>
  <c r="BP419" i="1"/>
  <c r="BN419" i="1"/>
  <c r="Z419" i="1"/>
  <c r="Z420" i="1" s="1"/>
  <c r="Y426" i="1"/>
  <c r="Y515" i="1"/>
  <c r="Y425" i="1"/>
  <c r="BP424" i="1"/>
  <c r="BN424" i="1"/>
  <c r="Z424" i="1"/>
  <c r="Z425" i="1" s="1"/>
  <c r="BP430" i="1"/>
  <c r="BN430" i="1"/>
  <c r="Z430" i="1"/>
  <c r="BP439" i="1"/>
  <c r="BN439" i="1"/>
  <c r="Z439" i="1"/>
  <c r="BP443" i="1"/>
  <c r="BN443" i="1"/>
  <c r="Z443" i="1"/>
  <c r="BP459" i="1"/>
  <c r="BN459" i="1"/>
  <c r="Z459" i="1"/>
  <c r="BP487" i="1"/>
  <c r="BN487" i="1"/>
  <c r="Z487" i="1"/>
  <c r="Y102" i="1"/>
  <c r="Y123" i="1"/>
  <c r="Y127" i="1"/>
  <c r="Y138" i="1"/>
  <c r="I515" i="1"/>
  <c r="Y167" i="1"/>
  <c r="Y173" i="1"/>
  <c r="Y188" i="1"/>
  <c r="Y216" i="1"/>
  <c r="Y245" i="1"/>
  <c r="BP295" i="1"/>
  <c r="BN295" i="1"/>
  <c r="Z295" i="1"/>
  <c r="Y311" i="1"/>
  <c r="BP305" i="1"/>
  <c r="BN305" i="1"/>
  <c r="Z305" i="1"/>
  <c r="BP315" i="1"/>
  <c r="BN315" i="1"/>
  <c r="Z315" i="1"/>
  <c r="BP321" i="1"/>
  <c r="BN321" i="1"/>
  <c r="Z321" i="1"/>
  <c r="BP344" i="1"/>
  <c r="BN344" i="1"/>
  <c r="Z344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5" i="1"/>
  <c r="BN455" i="1"/>
  <c r="Z455" i="1"/>
  <c r="Y489" i="1"/>
  <c r="Y488" i="1"/>
  <c r="BP486" i="1"/>
  <c r="BN486" i="1"/>
  <c r="Z486" i="1"/>
  <c r="Z488" i="1" s="1"/>
  <c r="Y317" i="1"/>
  <c r="Y316" i="1"/>
  <c r="Y403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Y217" i="1"/>
  <c r="Y228" i="1"/>
  <c r="Y232" i="1"/>
  <c r="Y237" i="1"/>
  <c r="Y244" i="1"/>
  <c r="Y253" i="1"/>
  <c r="Y261" i="1"/>
  <c r="Y268" i="1"/>
  <c r="BP288" i="1"/>
  <c r="BN288" i="1"/>
  <c r="Z288" i="1"/>
  <c r="Y292" i="1"/>
  <c r="BP296" i="1"/>
  <c r="BN296" i="1"/>
  <c r="Z296" i="1"/>
  <c r="BP300" i="1"/>
  <c r="BN300" i="1"/>
  <c r="Z300" i="1"/>
  <c r="BP308" i="1"/>
  <c r="BN308" i="1"/>
  <c r="Z308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15" i="1"/>
  <c r="Y348" i="1"/>
  <c r="BP341" i="1"/>
  <c r="BN341" i="1"/>
  <c r="Z341" i="1"/>
  <c r="BP345" i="1"/>
  <c r="BN345" i="1"/>
  <c r="Z345" i="1"/>
  <c r="BP357" i="1"/>
  <c r="BN357" i="1"/>
  <c r="Z357" i="1"/>
  <c r="Z358" i="1" s="1"/>
  <c r="Y359" i="1"/>
  <c r="Y362" i="1"/>
  <c r="BP361" i="1"/>
  <c r="BN361" i="1"/>
  <c r="Z361" i="1"/>
  <c r="Z362" i="1" s="1"/>
  <c r="Y363" i="1"/>
  <c r="Y371" i="1"/>
  <c r="BP366" i="1"/>
  <c r="BN366" i="1"/>
  <c r="Z366" i="1"/>
  <c r="U515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38" i="1"/>
  <c r="BN438" i="1"/>
  <c r="Z438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15" i="1"/>
  <c r="Z106" i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Z215" i="1"/>
  <c r="Z216" i="1" s="1"/>
  <c r="BN215" i="1"/>
  <c r="Z220" i="1"/>
  <c r="Z227" i="1" s="1"/>
  <c r="BN220" i="1"/>
  <c r="BP220" i="1"/>
  <c r="Z222" i="1"/>
  <c r="BN222" i="1"/>
  <c r="Z224" i="1"/>
  <c r="BN224" i="1"/>
  <c r="Z226" i="1"/>
  <c r="BN226" i="1"/>
  <c r="Y227" i="1"/>
  <c r="Z230" i="1"/>
  <c r="Z232" i="1" s="1"/>
  <c r="BN230" i="1"/>
  <c r="BP230" i="1"/>
  <c r="Z235" i="1"/>
  <c r="Z236" i="1" s="1"/>
  <c r="BN235" i="1"/>
  <c r="BP235" i="1"/>
  <c r="Z239" i="1"/>
  <c r="Z244" i="1" s="1"/>
  <c r="BN239" i="1"/>
  <c r="BP239" i="1"/>
  <c r="Z240" i="1"/>
  <c r="BN240" i="1"/>
  <c r="Z242" i="1"/>
  <c r="BN242" i="1"/>
  <c r="L515" i="1"/>
  <c r="Z249" i="1"/>
  <c r="BN249" i="1"/>
  <c r="Z251" i="1"/>
  <c r="BN251" i="1"/>
  <c r="Y254" i="1"/>
  <c r="M515" i="1"/>
  <c r="Z258" i="1"/>
  <c r="Z261" i="1" s="1"/>
  <c r="BN258" i="1"/>
  <c r="Y262" i="1"/>
  <c r="O515" i="1"/>
  <c r="Z266" i="1"/>
  <c r="Z268" i="1" s="1"/>
  <c r="BN266" i="1"/>
  <c r="Y269" i="1"/>
  <c r="Y274" i="1"/>
  <c r="Y283" i="1"/>
  <c r="R515" i="1"/>
  <c r="Y293" i="1"/>
  <c r="BP286" i="1"/>
  <c r="BP290" i="1"/>
  <c r="BN290" i="1"/>
  <c r="Z290" i="1"/>
  <c r="Z292" i="1" s="1"/>
  <c r="Y303" i="1"/>
  <c r="BP298" i="1"/>
  <c r="BN298" i="1"/>
  <c r="Z298" i="1"/>
  <c r="Y302" i="1"/>
  <c r="Z310" i="1"/>
  <c r="BP306" i="1"/>
  <c r="BN306" i="1"/>
  <c r="Z306" i="1"/>
  <c r="Y310" i="1"/>
  <c r="BP314" i="1"/>
  <c r="BN314" i="1"/>
  <c r="Z314" i="1"/>
  <c r="Z316" i="1" s="1"/>
  <c r="BP320" i="1"/>
  <c r="BN320" i="1"/>
  <c r="Z320" i="1"/>
  <c r="BP328" i="1"/>
  <c r="BN328" i="1"/>
  <c r="Z328" i="1"/>
  <c r="Y330" i="1"/>
  <c r="S515" i="1"/>
  <c r="Y336" i="1"/>
  <c r="BP333" i="1"/>
  <c r="BN333" i="1"/>
  <c r="Z333" i="1"/>
  <c r="Z336" i="1" s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Y358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Y446" i="1"/>
  <c r="BP436" i="1"/>
  <c r="BN436" i="1"/>
  <c r="Z436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2" i="1"/>
  <c r="Y467" i="1"/>
  <c r="BP464" i="1"/>
  <c r="BN464" i="1"/>
  <c r="Z464" i="1"/>
  <c r="Z467" i="1" s="1"/>
  <c r="BP480" i="1"/>
  <c r="BN480" i="1"/>
  <c r="Z480" i="1"/>
  <c r="BP482" i="1"/>
  <c r="BN482" i="1"/>
  <c r="Z482" i="1"/>
  <c r="Y484" i="1"/>
  <c r="Y493" i="1"/>
  <c r="BP491" i="1"/>
  <c r="BN491" i="1"/>
  <c r="Z491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BP458" i="1"/>
  <c r="BN458" i="1"/>
  <c r="Z458" i="1"/>
  <c r="BP466" i="1"/>
  <c r="BN466" i="1"/>
  <c r="Z466" i="1"/>
  <c r="Y468" i="1"/>
  <c r="Y483" i="1"/>
  <c r="BP479" i="1"/>
  <c r="BN479" i="1"/>
  <c r="Z479" i="1"/>
  <c r="Z483" i="1" s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445" i="1" l="1"/>
  <c r="Z253" i="1"/>
  <c r="Z211" i="1"/>
  <c r="Z109" i="1"/>
  <c r="Z302" i="1"/>
  <c r="Z183" i="1"/>
  <c r="Z80" i="1"/>
  <c r="Z71" i="1"/>
  <c r="Z58" i="1"/>
  <c r="Z44" i="1"/>
  <c r="Z461" i="1"/>
  <c r="Z493" i="1"/>
  <c r="Z451" i="1"/>
  <c r="Z199" i="1"/>
  <c r="Z173" i="1"/>
  <c r="Z149" i="1"/>
  <c r="Z115" i="1"/>
  <c r="Z32" i="1"/>
  <c r="Y509" i="1"/>
  <c r="Y506" i="1"/>
  <c r="Z398" i="1"/>
  <c r="Z370" i="1"/>
  <c r="Z348" i="1"/>
  <c r="Y507" i="1"/>
  <c r="Z329" i="1"/>
  <c r="Z323" i="1"/>
  <c r="Y505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<sst xmlns="http://schemas.openxmlformats.org/spreadsheetml/2006/main" count="2264" uniqueCount="828">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</sst>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45858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5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200</v>
      </c>
      <c r="Y41" s="56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18.518518518518519</v>
      </c>
      <c r="Y44" s="565">
        <f>IFERROR(Y41/H41,"0")+IFERROR(Y42/H42,"0")+IFERROR(Y43/H43,"0")</f>
        <v>19</v>
      </c>
      <c r="Z44" s="565">
        <f>IFERROR(IF(Z41="",0,Z41),"0")+IFERROR(IF(Z42="",0,Z42),"0")+IFERROR(IF(Z43="",0,Z43),"0")</f>
        <v>0.36062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200</v>
      </c>
      <c r="Y45" s="565">
        <f>IFERROR(SUM(Y41:Y43),"0")</f>
        <v>205.20000000000002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400</v>
      </c>
      <c r="Y53" s="56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37.037037037037038</v>
      </c>
      <c r="Y58" s="565">
        <f>IFERROR(Y52/H52,"0")+IFERROR(Y53/H53,"0")+IFERROR(Y54/H54,"0")+IFERROR(Y55/H55,"0")+IFERROR(Y56/H56,"0")+IFERROR(Y57/H57,"0")</f>
        <v>38</v>
      </c>
      <c r="Z58" s="565">
        <f>IFERROR(IF(Z52="",0,Z52),"0")+IFERROR(IF(Z53="",0,Z53),"0")+IFERROR(IF(Z54="",0,Z54),"0")+IFERROR(IF(Z55="",0,Z55),"0")+IFERROR(IF(Z56="",0,Z56),"0")+IFERROR(IF(Z57="",0,Z57),"0")</f>
        <v>0.72123999999999999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400</v>
      </c>
      <c r="Y59" s="565">
        <f>IFERROR(SUM(Y52:Y57),"0")</f>
        <v>410.40000000000003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150</v>
      </c>
      <c r="Y61" s="56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13.888888888888888</v>
      </c>
      <c r="Y65" s="565">
        <f>IFERROR(Y61/H61,"0")+IFERROR(Y62/H62,"0")+IFERROR(Y63/H63,"0")+IFERROR(Y64/H64,"0")</f>
        <v>14</v>
      </c>
      <c r="Z65" s="565">
        <f>IFERROR(IF(Z61="",0,Z61),"0")+IFERROR(IF(Z62="",0,Z62),"0")+IFERROR(IF(Z63="",0,Z63),"0")+IFERROR(IF(Z64="",0,Z64),"0")</f>
        <v>0.26572000000000001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150</v>
      </c>
      <c r="Y66" s="565">
        <f>IFERROR(SUM(Y61:Y64),"0")</f>
        <v>151.20000000000002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400</v>
      </c>
      <c r="Y89" s="56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37.037037037037038</v>
      </c>
      <c r="Y92" s="565">
        <f>IFERROR(Y89/H89,"0")+IFERROR(Y90/H90,"0")+IFERROR(Y91/H91,"0")</f>
        <v>38</v>
      </c>
      <c r="Z92" s="565">
        <f>IFERROR(IF(Z89="",0,Z89),"0")+IFERROR(IF(Z90="",0,Z90),"0")+IFERROR(IF(Z91="",0,Z91),"0")</f>
        <v>0.72123999999999999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400</v>
      </c>
      <c r="Y93" s="565">
        <f>IFERROR(SUM(Y89:Y91),"0")</f>
        <v>410.40000000000003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58.024691358024683</v>
      </c>
      <c r="Y101" s="565">
        <f>IFERROR(Y95/H95,"0")+IFERROR(Y96/H96,"0")+IFERROR(Y97/H97,"0")+IFERROR(Y98/H98,"0")+IFERROR(Y99/H99,"0")+IFERROR(Y100/H100,"0")</f>
        <v>59</v>
      </c>
      <c r="Z101" s="565">
        <f>IFERROR(IF(Z95="",0,Z95),"0")+IFERROR(IF(Z96="",0,Z96),"0")+IFERROR(IF(Z97="",0,Z97),"0")+IFERROR(IF(Z98="",0,Z98),"0")+IFERROR(IF(Z99="",0,Z99),"0")+IFERROR(IF(Z100="",0,Z100),"0")</f>
        <v>0.69584000000000001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290</v>
      </c>
      <c r="Y102" s="565">
        <f>IFERROR(SUM(Y95:Y100),"0")</f>
        <v>294.3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400</v>
      </c>
      <c r="Y105" s="564">
        <f>IFERROR(IF(X105="",0,CEILING((X105/$H105),1)*$H105),"")</f>
        <v>410.40000000000003</v>
      </c>
      <c r="Z105" s="36">
        <f>IFERROR(IF(Y105=0,"",ROUNDUP(Y105/H105,0)*0.01898),"")</f>
        <v>0.72123999999999999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416.11111111111109</v>
      </c>
      <c r="BN105" s="64">
        <f>IFERROR(Y105*I105/H105,"0")</f>
        <v>426.92999999999995</v>
      </c>
      <c r="BO105" s="64">
        <f>IFERROR(1/J105*(X105/H105),"0")</f>
        <v>0.57870370370370372</v>
      </c>
      <c r="BP105" s="64">
        <f>IFERROR(1/J105*(Y105/H105),"0")</f>
        <v>0.59375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37.037037037037038</v>
      </c>
      <c r="Y109" s="565">
        <f>IFERROR(Y105/H105,"0")+IFERROR(Y106/H106,"0")+IFERROR(Y107/H107,"0")+IFERROR(Y108/H108,"0")</f>
        <v>38</v>
      </c>
      <c r="Z109" s="565">
        <f>IFERROR(IF(Z105="",0,Z105),"0")+IFERROR(IF(Z106="",0,Z106),"0")+IFERROR(IF(Z107="",0,Z107),"0")+IFERROR(IF(Z108="",0,Z108),"0")</f>
        <v>0.72123999999999999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400</v>
      </c>
      <c r="Y110" s="565">
        <f>IFERROR(SUM(Y105:Y108),"0")</f>
        <v>410.40000000000003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200</v>
      </c>
      <c r="Y118" s="564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630</v>
      </c>
      <c r="Y120" s="564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258.02469135802465</v>
      </c>
      <c r="Y122" s="565">
        <f>IFERROR(Y118/H118,"0")+IFERROR(Y119/H119,"0")+IFERROR(Y120/H120,"0")+IFERROR(Y121/H121,"0")</f>
        <v>259</v>
      </c>
      <c r="Z122" s="565">
        <f>IFERROR(IF(Z118="",0,Z118),"0")+IFERROR(IF(Z119="",0,Z119),"0")+IFERROR(IF(Z120="",0,Z120),"0")+IFERROR(IF(Z121="",0,Z121),"0")</f>
        <v>1.9978400000000001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830</v>
      </c>
      <c r="Y123" s="565">
        <f>IFERROR(SUM(Y118:Y121),"0")</f>
        <v>834.30000000000007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120</v>
      </c>
      <c r="Y207" s="564">
        <f t="shared" si="31"/>
        <v>120</v>
      </c>
      <c r="Z207" s="36">
        <f t="shared" si="36"/>
        <v>0.32550000000000001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132.60000000000002</v>
      </c>
      <c r="BN207" s="64">
        <f t="shared" si="33"/>
        <v>132.60000000000002</v>
      </c>
      <c r="BO207" s="64">
        <f t="shared" si="34"/>
        <v>0.27472527472527475</v>
      </c>
      <c r="BP207" s="64">
        <f t="shared" si="35"/>
        <v>0.27472527472527475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160</v>
      </c>
      <c r="Y208" s="564">
        <f t="shared" si="31"/>
        <v>160.79999999999998</v>
      </c>
      <c r="Z208" s="36">
        <f t="shared" si="36"/>
        <v>0.43617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176.80000000000004</v>
      </c>
      <c r="BN208" s="64">
        <f t="shared" si="33"/>
        <v>177.684</v>
      </c>
      <c r="BO208" s="64">
        <f t="shared" si="34"/>
        <v>0.36630036630036633</v>
      </c>
      <c r="BP208" s="64">
        <f t="shared" si="35"/>
        <v>0.36813186813186816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116.66666666666667</v>
      </c>
      <c r="Y211" s="565">
        <f>IFERROR(Y202/H202,"0")+IFERROR(Y203/H203,"0")+IFERROR(Y204/H204,"0")+IFERROR(Y205/H205,"0")+IFERROR(Y206/H206,"0")+IFERROR(Y207/H207,"0")+IFERROR(Y208/H208,"0")+IFERROR(Y209/H209,"0")+IFERROR(Y210/H210,"0")</f>
        <v>117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0.76167000000000007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280</v>
      </c>
      <c r="Y212" s="565">
        <f>IFERROR(SUM(Y202:Y210),"0")</f>
        <v>280.79999999999995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100</v>
      </c>
      <c r="Y314" s="56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12.820512820512821</v>
      </c>
      <c r="Y316" s="565">
        <f>IFERROR(Y313/H313,"0")+IFERROR(Y314/H314,"0")+IFERROR(Y315/H315,"0")</f>
        <v>13</v>
      </c>
      <c r="Z316" s="565">
        <f>IFERROR(IF(Z313="",0,Z313),"0")+IFERROR(IF(Z314="",0,Z314),"0")+IFERROR(IF(Z315="",0,Z315),"0")</f>
        <v>0.24674000000000001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100</v>
      </c>
      <c r="Y317" s="565">
        <f>IFERROR(SUM(Y313:Y315),"0")</f>
        <v>101.39999999999999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210</v>
      </c>
      <c r="Y334" s="564">
        <f>IFERROR(IF(X334="",0,CEILING((X334/$H334),1)*$H334),"")</f>
        <v>210</v>
      </c>
      <c r="Z334" s="36">
        <f>IFERROR(IF(Y334=0,"",ROUNDUP(Y334/H334,0)*0.00651),"")</f>
        <v>0.65100000000000002</v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235.19999999999996</v>
      </c>
      <c r="BN334" s="64">
        <f>IFERROR(Y334*I334/H334,"0")</f>
        <v>235.19999999999996</v>
      </c>
      <c r="BO334" s="64">
        <f>IFERROR(1/J334*(X334/H334),"0")</f>
        <v>0.5494505494505495</v>
      </c>
      <c r="BP334" s="64">
        <f>IFERROR(1/J334*(Y334/H334),"0")</f>
        <v>0.5494505494505495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84</v>
      </c>
      <c r="Y335" s="564">
        <f>IFERROR(IF(X335="",0,CEILING((X335/$H335),1)*$H335),"")</f>
        <v>84</v>
      </c>
      <c r="Z335" s="36">
        <f>IFERROR(IF(Y335=0,"",ROUNDUP(Y335/H335,0)*0.00651),"")</f>
        <v>0.26040000000000002</v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93.6</v>
      </c>
      <c r="BN335" s="64">
        <f>IFERROR(Y335*I335/H335,"0")</f>
        <v>93.6</v>
      </c>
      <c r="BO335" s="64">
        <f>IFERROR(1/J335*(X335/H335),"0")</f>
        <v>0.2197802197802198</v>
      </c>
      <c r="BP335" s="64">
        <f>IFERROR(1/J335*(Y335/H335),"0")</f>
        <v>0.2197802197802198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140</v>
      </c>
      <c r="Y336" s="565">
        <f>IFERROR(Y333/H333,"0")+IFERROR(Y334/H334,"0")+IFERROR(Y335/H335,"0")</f>
        <v>140</v>
      </c>
      <c r="Z336" s="565">
        <f>IFERROR(IF(Z333="",0,Z333),"0")+IFERROR(IF(Z334="",0,Z334),"0")+IFERROR(IF(Z335="",0,Z335),"0")</f>
        <v>0.91139999999999999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294</v>
      </c>
      <c r="Y337" s="565">
        <f>IFERROR(SUM(Y333:Y335),"0")</f>
        <v>294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1000</v>
      </c>
      <c r="Y341" s="564">
        <f t="shared" ref="Y341:Y347" si="5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1032</v>
      </c>
      <c r="BN341" s="64">
        <f t="shared" ref="BN341:BN347" si="54">IFERROR(Y341*I341/H341,"0")</f>
        <v>1037.1600000000001</v>
      </c>
      <c r="BO341" s="64">
        <f t="shared" ref="BO341:BO347" si="55">IFERROR(1/J341*(X341/H341),"0")</f>
        <v>1.3888888888888888</v>
      </c>
      <c r="BP341" s="64">
        <f t="shared" ref="BP341:BP347" si="56">IFERROR(1/J341*(Y341/H341),"0")</f>
        <v>1.3958333333333333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1000</v>
      </c>
      <c r="Y344" s="564">
        <f t="shared" si="52"/>
        <v>1005</v>
      </c>
      <c r="Z344" s="36">
        <f>IFERROR(IF(Y344=0,"",ROUNDUP(Y344/H344,0)*0.02175),"")</f>
        <v>1.4572499999999999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1032</v>
      </c>
      <c r="BN344" s="64">
        <f t="shared" si="54"/>
        <v>1037.1600000000001</v>
      </c>
      <c r="BO344" s="64">
        <f t="shared" si="55"/>
        <v>1.3888888888888888</v>
      </c>
      <c r="BP344" s="64">
        <f t="shared" si="56"/>
        <v>1.3958333333333333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166.66666666666669</v>
      </c>
      <c r="Y348" s="565">
        <f>IFERROR(Y341/H341,"0")+IFERROR(Y342/H342,"0")+IFERROR(Y343/H343,"0")+IFERROR(Y344/H344,"0")+IFERROR(Y345/H345,"0")+IFERROR(Y346/H346,"0")+IFERROR(Y347/H347,"0")</f>
        <v>168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3.6539999999999999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2500</v>
      </c>
      <c r="Y349" s="565">
        <f>IFERROR(SUM(Y341:Y347),"0")</f>
        <v>2520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1000</v>
      </c>
      <c r="Y351" s="56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66.666666666666671</v>
      </c>
      <c r="Y353" s="565">
        <f>IFERROR(Y351/H351,"0")+IFERROR(Y352/H352,"0")</f>
        <v>67</v>
      </c>
      <c r="Z353" s="565">
        <f>IFERROR(IF(Z351="",0,Z351),"0")+IFERROR(IF(Z352="",0,Z352),"0")</f>
        <v>1.4572499999999999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1000</v>
      </c>
      <c r="Y354" s="565">
        <f>IFERROR(SUM(Y351:Y352),"0")</f>
        <v>1005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5000</v>
      </c>
      <c r="Y377" s="564">
        <f>IFERROR(IF(X377="",0,CEILING((X377/$H377),1)*$H377),"")</f>
        <v>5004</v>
      </c>
      <c r="Z377" s="36">
        <f>IFERROR(IF(Y377=0,"",ROUNDUP(Y377/H377,0)*0.01898),"")</f>
        <v>10.55288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5288.333333333333</v>
      </c>
      <c r="BN377" s="64">
        <f>IFERROR(Y377*I377/H377,"0")</f>
        <v>5292.5640000000003</v>
      </c>
      <c r="BO377" s="64">
        <f>IFERROR(1/J377*(X377/H377),"0")</f>
        <v>8.6805555555555554</v>
      </c>
      <c r="BP377" s="64">
        <f>IFERROR(1/J377*(Y377/H377),"0")</f>
        <v>8.6875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40</v>
      </c>
      <c r="Y378" s="564">
        <f>IFERROR(IF(X378="",0,CEILING((X378/$H378),1)*$H378),"")</f>
        <v>40.799999999999997</v>
      </c>
      <c r="Z378" s="36">
        <f>IFERROR(IF(Y378=0,"",ROUNDUP(Y378/H378,0)*0.00651),"")</f>
        <v>0.11067</v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44.400000000000006</v>
      </c>
      <c r="BN378" s="64">
        <f>IFERROR(Y378*I378/H378,"0")</f>
        <v>45.287999999999997</v>
      </c>
      <c r="BO378" s="64">
        <f>IFERROR(1/J378*(X378/H378),"0")</f>
        <v>9.1575091575091583E-2</v>
      </c>
      <c r="BP378" s="64">
        <f>IFERROR(1/J378*(Y378/H378),"0")</f>
        <v>9.3406593406593408E-2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572.22222222222217</v>
      </c>
      <c r="Y379" s="565">
        <f>IFERROR(Y377/H377,"0")+IFERROR(Y378/H378,"0")</f>
        <v>573</v>
      </c>
      <c r="Z379" s="565">
        <f>IFERROR(IF(Z377="",0,Z377),"0")+IFERROR(IF(Z378="",0,Z378),"0")</f>
        <v>10.663550000000001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5040</v>
      </c>
      <c r="Y380" s="565">
        <f>IFERROR(SUM(Y377:Y378),"0")</f>
        <v>5044.8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300</v>
      </c>
      <c r="Y430" s="564">
        <f t="shared" ref="Y430:Y444" si="63">IFERROR(IF(X430="",0,CEILING((X430/$H430),1)*$H430),"")</f>
        <v>300.96000000000004</v>
      </c>
      <c r="Z430" s="36">
        <f t="shared" ref="Z430:Z436" si="64">IFERROR(IF(Y430=0,"",ROUNDUP(Y430/H430,0)*0.01196),"")</f>
        <v>0.68171999999999999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320.45454545454544</v>
      </c>
      <c r="BN430" s="64">
        <f t="shared" ref="BN430:BN444" si="66">IFERROR(Y430*I430/H430,"0")</f>
        <v>321.48</v>
      </c>
      <c r="BO430" s="64">
        <f t="shared" ref="BO430:BO444" si="67">IFERROR(1/J430*(X430/H430),"0")</f>
        <v>0.54632867132867136</v>
      </c>
      <c r="BP430" s="64">
        <f t="shared" ref="BP430:BP444" si="68">IFERROR(1/J430*(Y430/H430),"0")</f>
        <v>0.54807692307692313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300</v>
      </c>
      <c r="Y431" s="564">
        <f t="shared" si="63"/>
        <v>300.96000000000004</v>
      </c>
      <c r="Z431" s="36">
        <f t="shared" si="64"/>
        <v>0.68171999999999999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320.45454545454544</v>
      </c>
      <c r="BN431" s="64">
        <f t="shared" si="66"/>
        <v>321.48</v>
      </c>
      <c r="BO431" s="64">
        <f t="shared" si="67"/>
        <v>0.54632867132867136</v>
      </c>
      <c r="BP431" s="64">
        <f t="shared" si="68"/>
        <v>0.54807692307692313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1000</v>
      </c>
      <c r="Y432" s="564">
        <f t="shared" si="63"/>
        <v>1003.2</v>
      </c>
      <c r="Z432" s="36">
        <f t="shared" si="64"/>
        <v>2.2724000000000002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1068.1818181818182</v>
      </c>
      <c r="BN432" s="64">
        <f t="shared" si="66"/>
        <v>1071.5999999999999</v>
      </c>
      <c r="BO432" s="64">
        <f t="shared" si="67"/>
        <v>1.821095571095571</v>
      </c>
      <c r="BP432" s="64">
        <f t="shared" si="68"/>
        <v>1.8269230769230771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500</v>
      </c>
      <c r="Y435" s="564">
        <f t="shared" si="63"/>
        <v>501.6</v>
      </c>
      <c r="Z435" s="36">
        <f t="shared" si="64"/>
        <v>1.1362000000000001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534.09090909090912</v>
      </c>
      <c r="BN435" s="64">
        <f t="shared" si="66"/>
        <v>535.79999999999995</v>
      </c>
      <c r="BO435" s="64">
        <f t="shared" si="67"/>
        <v>0.91054778554778548</v>
      </c>
      <c r="BP435" s="64">
        <f t="shared" si="68"/>
        <v>0.91346153846153855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397.72727272727269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399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4.7720400000000005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2100</v>
      </c>
      <c r="Y446" s="565">
        <f>IFERROR(SUM(Y430:Y444),"0")</f>
        <v>2106.7200000000003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500</v>
      </c>
      <c r="Y448" s="564">
        <f>IFERROR(IF(X448="",0,CEILING((X448/$H448),1)*$H448),"")</f>
        <v>501.6</v>
      </c>
      <c r="Z448" s="36">
        <f>IFERROR(IF(Y448=0,"",ROUNDUP(Y448/H448,0)*0.01196),"")</f>
        <v>1.1362000000000001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534.09090909090912</v>
      </c>
      <c r="BN448" s="64">
        <f>IFERROR(Y448*I448/H448,"0")</f>
        <v>535.79999999999995</v>
      </c>
      <c r="BO448" s="64">
        <f>IFERROR(1/J448*(X448/H448),"0")</f>
        <v>0.91054778554778548</v>
      </c>
      <c r="BP448" s="64">
        <f>IFERROR(1/J448*(Y448/H448),"0")</f>
        <v>0.91346153846153855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94.696969696969688</v>
      </c>
      <c r="Y451" s="565">
        <f>IFERROR(Y448/H448,"0")+IFERROR(Y449/H449,"0")+IFERROR(Y450/H450,"0")</f>
        <v>95</v>
      </c>
      <c r="Z451" s="565">
        <f>IFERROR(IF(Z448="",0,Z448),"0")+IFERROR(IF(Z449="",0,Z449),"0")+IFERROR(IF(Z450="",0,Z450),"0")</f>
        <v>1.1362000000000001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500</v>
      </c>
      <c r="Y452" s="565">
        <f>IFERROR(SUM(Y448:Y450),"0")</f>
        <v>501.6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500</v>
      </c>
      <c r="Y454" s="564">
        <f t="shared" ref="Y454:Y460" si="69">IFERROR(IF(X454="",0,CEILING((X454/$H454),1)*$H454),"")</f>
        <v>501.6</v>
      </c>
      <c r="Z454" s="36">
        <f>IFERROR(IF(Y454=0,"",ROUNDUP(Y454/H454,0)*0.01196),"")</f>
        <v>1.1362000000000001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534.09090909090912</v>
      </c>
      <c r="BN454" s="64">
        <f t="shared" ref="BN454:BN460" si="71">IFERROR(Y454*I454/H454,"0")</f>
        <v>535.79999999999995</v>
      </c>
      <c r="BO454" s="64">
        <f t="shared" ref="BO454:BO460" si="72">IFERROR(1/J454*(X454/H454),"0")</f>
        <v>0.91054778554778548</v>
      </c>
      <c r="BP454" s="64">
        <f t="shared" ref="BP454:BP460" si="73">IFERROR(1/J454*(Y454/H454),"0")</f>
        <v>0.91346153846153855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500</v>
      </c>
      <c r="Y455" s="564">
        <f t="shared" si="69"/>
        <v>501.6</v>
      </c>
      <c r="Z455" s="36">
        <f>IFERROR(IF(Y455=0,"",ROUNDUP(Y455/H455,0)*0.01196),"")</f>
        <v>1.1362000000000001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534.09090909090912</v>
      </c>
      <c r="BN455" s="64">
        <f t="shared" si="71"/>
        <v>535.79999999999995</v>
      </c>
      <c r="BO455" s="64">
        <f t="shared" si="72"/>
        <v>0.91054778554778548</v>
      </c>
      <c r="BP455" s="64">
        <f t="shared" si="73"/>
        <v>0.91346153846153855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500</v>
      </c>
      <c r="Y456" s="564">
        <f t="shared" si="69"/>
        <v>501.6</v>
      </c>
      <c r="Z456" s="36">
        <f>IFERROR(IF(Y456=0,"",ROUNDUP(Y456/H456,0)*0.01196),"")</f>
        <v>1.1362000000000001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534.09090909090912</v>
      </c>
      <c r="BN456" s="64">
        <f t="shared" si="71"/>
        <v>535.79999999999995</v>
      </c>
      <c r="BO456" s="64">
        <f t="shared" si="72"/>
        <v>0.91054778554778548</v>
      </c>
      <c r="BP456" s="64">
        <f t="shared" si="73"/>
        <v>0.91346153846153855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284.09090909090907</v>
      </c>
      <c r="Y461" s="565">
        <f>IFERROR(Y454/H454,"0")+IFERROR(Y455/H455,"0")+IFERROR(Y456/H456,"0")+IFERROR(Y457/H457,"0")+IFERROR(Y458/H458,"0")+IFERROR(Y459/H459,"0")+IFERROR(Y460/H460,"0")</f>
        <v>285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3.4086000000000003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1500</v>
      </c>
      <c r="Y462" s="565">
        <f>IFERROR(SUM(Y454:Y460),"0")</f>
        <v>1504.8000000000002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300</v>
      </c>
      <c r="Y491" s="564">
        <f>IFERROR(IF(X491="",0,CEILING((X491/$H491),1)*$H491),"")</f>
        <v>306</v>
      </c>
      <c r="Z491" s="36">
        <f>IFERROR(IF(Y491=0,"",ROUNDUP(Y491/H491,0)*0.01898),"")</f>
        <v>0.64532</v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317.29999999999995</v>
      </c>
      <c r="BN491" s="64">
        <f>IFERROR(Y491*I491/H491,"0")</f>
        <v>323.64599999999996</v>
      </c>
      <c r="BO491" s="64">
        <f>IFERROR(1/J491*(X491/H491),"0")</f>
        <v>0.52083333333333337</v>
      </c>
      <c r="BP491" s="64">
        <f>IFERROR(1/J491*(Y491/H491),"0")</f>
        <v>0.53125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33.333333333333336</v>
      </c>
      <c r="Y493" s="565">
        <f>IFERROR(Y491/H491,"0")+IFERROR(Y492/H492,"0")</f>
        <v>34</v>
      </c>
      <c r="Z493" s="565">
        <f>IFERROR(IF(Z491="",0,Z491),"0")+IFERROR(IF(Z492="",0,Z492),"0")</f>
        <v>0.64532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300</v>
      </c>
      <c r="Y494" s="565">
        <f>IFERROR(SUM(Y491:Y492),"0")</f>
        <v>306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16284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16381.320000000003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17211.544671069674</v>
      </c>
      <c r="Y506" s="565">
        <f>IFERROR(SUM(BN22:BN502),"0")</f>
        <v>17313.569999999996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28</v>
      </c>
      <c r="Y507" s="38">
        <f>ROUNDUP(SUM(BP22:BP502),0)</f>
        <v>28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17911.544671069674</v>
      </c>
      <c r="Y508" s="565">
        <f>GrossWeightTotalR+PalletQtyTotalR*25</f>
        <v>18013.569999999996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2344.459121125788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2356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33.140509999999999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205.20000000000002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561.6</v>
      </c>
      <c r="E515" s="46">
        <f>IFERROR(Y89*1,"0")+IFERROR(Y90*1,"0")+IFERROR(Y91*1,"0")+IFERROR(Y95*1,"0")+IFERROR(Y96*1,"0")+IFERROR(Y97*1,"0")+IFERROR(Y98*1,"0")+IFERROR(Y99*1,"0")+IFERROR(Y100*1,"0")</f>
        <v>704.7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1244.7000000000003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280.79999999999995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101.39999999999999</v>
      </c>
      <c r="S515" s="46">
        <f>IFERROR(Y333*1,"0")+IFERROR(Y334*1,"0")+IFERROR(Y335*1,"0")</f>
        <v>294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3525</v>
      </c>
      <c r="U515" s="46">
        <f>IFERROR(Y366*1,"0")+IFERROR(Y367*1,"0")+IFERROR(Y368*1,"0")+IFERROR(Y369*1,"0")+IFERROR(Y373*1,"0")+IFERROR(Y377*1,"0")+IFERROR(Y378*1,"0")+IFERROR(Y382*1,"0")</f>
        <v>5044.8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4113.12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306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6,67"/>
        <filter val="12,82"/>
        <filter val="120,00"/>
        <filter val="13,89"/>
        <filter val="140,00"/>
        <filter val="150,00"/>
        <filter val="16 284,00"/>
        <filter val="160,00"/>
        <filter val="166,67"/>
        <filter val="17 211,54"/>
        <filter val="17 911,54"/>
        <filter val="18,52"/>
        <filter val="2 100,00"/>
        <filter val="2 344,46"/>
        <filter val="2 500,00"/>
        <filter val="200,00"/>
        <filter val="210,00"/>
        <filter val="258,02"/>
        <filter val="28"/>
        <filter val="280,00"/>
        <filter val="284,09"/>
        <filter val="290,00"/>
        <filter val="294,00"/>
        <filter val="300,00"/>
        <filter val="33,33"/>
        <filter val="37,04"/>
        <filter val="397,73"/>
        <filter val="40,00"/>
        <filter val="400,00"/>
        <filter val="5 000,00"/>
        <filter val="5 040,00"/>
        <filter val="500,00"/>
        <filter val="572,22"/>
        <filter val="58,02"/>
        <filter val="630,00"/>
        <filter val="66,67"/>
        <filter val="830,00"/>
        <filter val="84,00"/>
        <filter val="90,00"/>
        <filter val="94,7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