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625BC6-6A73-42B1-B5B2-1960F8BD5C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Y162" i="1" s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P138" i="1"/>
  <c r="X135" i="1"/>
  <c r="Y134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Y123" i="1" s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Z98" i="1" s="1"/>
  <c r="Y92" i="1"/>
  <c r="X89" i="1"/>
  <c r="X88" i="1"/>
  <c r="BO87" i="1"/>
  <c r="BM87" i="1"/>
  <c r="Z87" i="1"/>
  <c r="Y87" i="1"/>
  <c r="BP87" i="1" s="1"/>
  <c r="P87" i="1"/>
  <c r="BO86" i="1"/>
  <c r="BM86" i="1"/>
  <c r="Z86" i="1"/>
  <c r="Y86" i="1"/>
  <c r="Y88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Y80" i="1"/>
  <c r="Y83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BP68" i="1" s="1"/>
  <c r="P68" i="1"/>
  <c r="BP67" i="1"/>
  <c r="BO67" i="1"/>
  <c r="BN67" i="1"/>
  <c r="BM67" i="1"/>
  <c r="Z67" i="1"/>
  <c r="Z70" i="1" s="1"/>
  <c r="Y67" i="1"/>
  <c r="P67" i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F9" i="1"/>
  <c r="J9" i="1"/>
  <c r="F10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Z305" i="1" l="1"/>
  <c r="Y302" i="1"/>
  <c r="Y303" i="1" s="1"/>
  <c r="Y301" i="1"/>
  <c r="Y304" i="1"/>
  <c r="Y300" i="1"/>
  <c r="X303" i="1"/>
  <c r="C313" i="1" l="1"/>
  <c r="A313" i="1"/>
  <c r="B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<sst xmlns="http://schemas.openxmlformats.org/spreadsheetml/2006/main" count="1434" uniqueCount="480">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</sst>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446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0.5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28</v>
      </c>
      <c r="Y28" s="29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28</v>
      </c>
      <c r="Y30" s="300">
        <f>IFERROR(SUM(Y28:Y29),"0")</f>
        <v>28</v>
      </c>
      <c r="Z30" s="300">
        <f>IFERROR(IF(Z28="",0,Z28),"0")+IFERROR(IF(Z29="",0,Z29),"0")</f>
        <v>0.26347999999999999</v>
      </c>
      <c r="AA30" s="301"/>
      <c r="AB30" s="301"/>
      <c r="AC30" s="301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42</v>
      </c>
      <c r="Y31" s="300">
        <f>IFERROR(SUMPRODUCT(Y28:Y29*H28:H29),"0")</f>
        <v>42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12</v>
      </c>
      <c r="Y42" s="29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24</v>
      </c>
      <c r="Y43" s="29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174.86399999999998</v>
      </c>
      <c r="BN43" s="67">
        <f>IFERROR(Y43*I43,"0")</f>
        <v>174.86399999999998</v>
      </c>
      <c r="BO43" s="67">
        <f>IFERROR(X43/J43,"0")</f>
        <v>0.2857142857142857</v>
      </c>
      <c r="BP43" s="67">
        <f>IFERROR(Y43/J43,"0")</f>
        <v>0.2857142857142857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252</v>
      </c>
      <c r="Y47" s="300">
        <f>IFERROR(SUMPRODUCT(Y41:Y45*H41:H45),"0")</f>
        <v>252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hidden="1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14</v>
      </c>
      <c r="Y80" s="299">
        <f>IFERROR(IF(X80="","",X80),"")</f>
        <v>14</v>
      </c>
      <c r="Z80" s="36">
        <f>IFERROR(IF(X80="","",X80*0.01788),"")</f>
        <v>0.25031999999999999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14</v>
      </c>
      <c r="Y82" s="300">
        <f>IFERROR(SUM(Y80:Y81),"0")</f>
        <v>14</v>
      </c>
      <c r="Z82" s="300">
        <f>IFERROR(IF(Z80="",0,Z80),"0")+IFERROR(IF(Z81="",0,Z81),"0")</f>
        <v>0.25031999999999999</v>
      </c>
      <c r="AA82" s="301"/>
      <c r="AB82" s="301"/>
      <c r="AC82" s="301"/>
    </row>
    <row r="83" spans="1:68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50.4</v>
      </c>
      <c r="Y83" s="300">
        <f>IFERROR(SUMPRODUCT(Y80:Y81*H80:H81),"0")</f>
        <v>50.4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56</v>
      </c>
      <c r="Y86" s="29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ht="27" hidden="1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201.6</v>
      </c>
      <c r="Y89" s="300">
        <f>IFERROR(SUMPRODUCT(Y86:Y87*H86:H87),"0")</f>
        <v>201.6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28</v>
      </c>
      <c r="Y92" s="299">
        <f t="shared" ref="Y92:Y97" si="0">IFERROR(IF(X92="","",X92),"")</f>
        <v>28</v>
      </c>
      <c r="Z92" s="36">
        <f t="shared" ref="Z92:Z97" si="1">IFERROR(IF(X92="","",X92*0.01788),"")</f>
        <v>0.50063999999999997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100.3408</v>
      </c>
      <c r="BN92" s="67">
        <f t="shared" ref="BN92:BN97" si="3">IFERROR(Y92*I92,"0")</f>
        <v>100.3408</v>
      </c>
      <c r="BO92" s="67">
        <f t="shared" ref="BO92:BO97" si="4">IFERROR(X92/J92,"0")</f>
        <v>0.4</v>
      </c>
      <c r="BP92" s="67">
        <f t="shared" ref="BP92:BP97" si="5">IFERROR(Y92/J92,"0")</f>
        <v>0.4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28</v>
      </c>
      <c r="Y93" s="299">
        <f t="shared" si="0"/>
        <v>28</v>
      </c>
      <c r="Z93" s="36">
        <f t="shared" si="1"/>
        <v>0.50063999999999997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14</v>
      </c>
      <c r="Y94" s="299">
        <f t="shared" si="0"/>
        <v>14</v>
      </c>
      <c r="Z94" s="36">
        <f t="shared" si="1"/>
        <v>0.25031999999999999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50.170400000000001</v>
      </c>
      <c r="BN94" s="67">
        <f t="shared" si="3"/>
        <v>50.170400000000001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42</v>
      </c>
      <c r="Y95" s="299">
        <f t="shared" si="0"/>
        <v>42</v>
      </c>
      <c r="Z95" s="36">
        <f t="shared" si="1"/>
        <v>0.75095999999999996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150.5112</v>
      </c>
      <c r="BN95" s="67">
        <f t="shared" si="3"/>
        <v>150.5112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28</v>
      </c>
      <c r="Y96" s="299">
        <f t="shared" si="0"/>
        <v>28</v>
      </c>
      <c r="Z96" s="36">
        <f t="shared" si="1"/>
        <v>0.50063999999999997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124.56640000000002</v>
      </c>
      <c r="BN96" s="67">
        <f t="shared" si="3"/>
        <v>124.56640000000002</v>
      </c>
      <c r="BO96" s="67">
        <f t="shared" si="4"/>
        <v>0.4</v>
      </c>
      <c r="BP96" s="67">
        <f t="shared" si="5"/>
        <v>0.4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140</v>
      </c>
      <c r="Y98" s="300">
        <f>IFERROR(SUM(Y92:Y97),"0")</f>
        <v>140</v>
      </c>
      <c r="Z98" s="300">
        <f>IFERROR(IF(Z92="",0,Z92),"0")+IFERROR(IF(Z93="",0,Z93),"0")+IFERROR(IF(Z94="",0,Z94),"0")+IFERROR(IF(Z95="",0,Z95),"0")+IFERROR(IF(Z96="",0,Z96),"0")+IFERROR(IF(Z97="",0,Z97),"0")</f>
        <v>2.5031999999999996</v>
      </c>
      <c r="AA98" s="301"/>
      <c r="AB98" s="301"/>
      <c r="AC98" s="301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430.08</v>
      </c>
      <c r="Y99" s="300">
        <f>IFERROR(SUMPRODUCT(Y92:Y97*H92:H97),"0")</f>
        <v>430.08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24</v>
      </c>
      <c r="Y107" s="29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36</v>
      </c>
      <c r="Y109" s="29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72</v>
      </c>
      <c r="Y111" s="299">
        <f>IFERROR(IF(X111="","",X111),"")</f>
        <v>72</v>
      </c>
      <c r="Z111" s="36">
        <f>IFERROR(IF(X111="","",X111*0.0155),"")</f>
        <v>1.1160000000000001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525.6</v>
      </c>
      <c r="BN111" s="67">
        <f>IFERROR(Y111*I111,"0")</f>
        <v>525.6</v>
      </c>
      <c r="BO111" s="67">
        <f>IFERROR(X111/J111,"0")</f>
        <v>0.8571428571428571</v>
      </c>
      <c r="BP111" s="67">
        <f>IFERROR(Y111/J111,"0")</f>
        <v>0.8571428571428571</v>
      </c>
    </row>
    <row r="112" spans="1:68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144</v>
      </c>
      <c r="Y112" s="300">
        <f>IFERROR(SUM(Y107:Y111),"0")</f>
        <v>144</v>
      </c>
      <c r="Z112" s="300">
        <f>IFERROR(IF(Z107="",0,Z107),"0")+IFERROR(IF(Z108="",0,Z108),"0")+IFERROR(IF(Z109="",0,Z109),"0")+IFERROR(IF(Z110="",0,Z110),"0")+IFERROR(IF(Z111="",0,Z111),"0")</f>
        <v>2.2320000000000002</v>
      </c>
      <c r="AA112" s="301"/>
      <c r="AB112" s="301"/>
      <c r="AC112" s="301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1000.8</v>
      </c>
      <c r="Y113" s="300">
        <f>IFERROR(SUMPRODUCT(Y107:Y111*H107:H111),"0")</f>
        <v>1000.8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14</v>
      </c>
      <c r="Y120" s="29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56</v>
      </c>
      <c r="Y121" s="299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70</v>
      </c>
      <c r="Y122" s="300">
        <f>IFERROR(SUM(Y120:Y121),"0")</f>
        <v>70</v>
      </c>
      <c r="Z122" s="300">
        <f>IFERROR(IF(Z120="",0,Z120),"0")+IFERROR(IF(Z121="",0,Z121),"0")</f>
        <v>1.2515999999999998</v>
      </c>
      <c r="AA122" s="301"/>
      <c r="AB122" s="301"/>
      <c r="AC122" s="301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210</v>
      </c>
      <c r="Y123" s="300">
        <f>IFERROR(SUMPRODUCT(Y120:Y121*H120:H121),"0")</f>
        <v>210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28</v>
      </c>
      <c r="Y126" s="299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28</v>
      </c>
      <c r="Y127" s="29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hidden="1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14</v>
      </c>
      <c r="Y133" s="29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14</v>
      </c>
      <c r="Y134" s="300">
        <f>IFERROR(SUM(Y132:Y133),"0")</f>
        <v>14</v>
      </c>
      <c r="Z134" s="300">
        <f>IFERROR(IF(Z132="",0,Z132),"0")+IFERROR(IF(Z133="",0,Z133),"0")</f>
        <v>0.25031999999999999</v>
      </c>
      <c r="AA134" s="301"/>
      <c r="AB134" s="301"/>
      <c r="AC134" s="301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33.6</v>
      </c>
      <c r="Y135" s="300">
        <f>IFERROR(SUMPRODUCT(Y132:Y133*H132:H133),"0")</f>
        <v>33.6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hidden="1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hidden="1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42</v>
      </c>
      <c r="Y153" s="299">
        <f>IFERROR(IF(X153="","",X153),"")</f>
        <v>42</v>
      </c>
      <c r="Z153" s="36">
        <f>IFERROR(IF(X153="","",X153*0.00941),"")</f>
        <v>0.39522000000000002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88.275599999999997</v>
      </c>
      <c r="BN153" s="67">
        <f>IFERROR(Y153*I153,"0")</f>
        <v>88.275599999999997</v>
      </c>
      <c r="BO153" s="67">
        <f>IFERROR(X153/J153,"0")</f>
        <v>0.3</v>
      </c>
      <c r="BP153" s="67">
        <f>IFERROR(Y153/J153,"0")</f>
        <v>0.3</v>
      </c>
    </row>
    <row r="154" spans="1:68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42</v>
      </c>
      <c r="Y154" s="300">
        <f>IFERROR(SUM(Y153:Y153),"0")</f>
        <v>42</v>
      </c>
      <c r="Z154" s="300">
        <f>IFERROR(IF(Z153="",0,Z153),"0")</f>
        <v>0.39522000000000002</v>
      </c>
      <c r="AA154" s="301"/>
      <c r="AB154" s="301"/>
      <c r="AC154" s="301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70.56</v>
      </c>
      <c r="Y155" s="300">
        <f>IFERROR(SUMPRODUCT(Y153:Y153*H153:H153),"0")</f>
        <v>70.56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48</v>
      </c>
      <c r="Y160" s="299">
        <f>IFERROR(IF(X160="","",X160),"")</f>
        <v>48</v>
      </c>
      <c r="Z160" s="36">
        <f>IFERROR(IF(X160="","",X160*0.00866),"")</f>
        <v>0.41567999999999994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250.23359999999997</v>
      </c>
      <c r="BN160" s="67">
        <f>IFERROR(Y160*I160,"0")</f>
        <v>250.23359999999997</v>
      </c>
      <c r="BO160" s="67">
        <f>IFERROR(X160/J160,"0")</f>
        <v>0.33333333333333331</v>
      </c>
      <c r="BP160" s="67">
        <f>IFERROR(Y160/J160,"0")</f>
        <v>0.33333333333333331</v>
      </c>
    </row>
    <row r="161" spans="1:68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48</v>
      </c>
      <c r="Y161" s="300">
        <f>IFERROR(SUM(Y159:Y160),"0")</f>
        <v>48</v>
      </c>
      <c r="Z161" s="300">
        <f>IFERROR(IF(Z159="",0,Z159),"0")+IFERROR(IF(Z160="",0,Z160),"0")</f>
        <v>0.41567999999999994</v>
      </c>
      <c r="AA161" s="301"/>
      <c r="AB161" s="301"/>
      <c r="AC161" s="301"/>
    </row>
    <row r="162" spans="1:68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240</v>
      </c>
      <c r="Y162" s="300">
        <f>IFERROR(SUMPRODUCT(Y159:Y160*H159:H160),"0")</f>
        <v>240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12</v>
      </c>
      <c r="Y165" s="299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12</v>
      </c>
      <c r="Y166" s="300">
        <f>IFERROR(SUM(Y164:Y165),"0")</f>
        <v>12</v>
      </c>
      <c r="Z166" s="300">
        <f>IFERROR(IF(Z164="",0,Z164),"0")+IFERROR(IF(Z165="",0,Z165),"0")</f>
        <v>0.10391999999999998</v>
      </c>
      <c r="AA166" s="301"/>
      <c r="AB166" s="301"/>
      <c r="AC166" s="301"/>
    </row>
    <row r="167" spans="1:68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60</v>
      </c>
      <c r="Y167" s="300">
        <f>IFERROR(SUMPRODUCT(Y164:Y165*H164:H165),"0")</f>
        <v>60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hidden="1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14</v>
      </c>
      <c r="Y172" s="2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14</v>
      </c>
      <c r="Y173" s="299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28</v>
      </c>
      <c r="Y174" s="300">
        <f>IFERROR(SUM(Y171:Y173),"0")</f>
        <v>28</v>
      </c>
      <c r="Z174" s="300">
        <f>IFERROR(IF(Z171="",0,Z171),"0")+IFERROR(IF(Z172="",0,Z172),"0")+IFERROR(IF(Z173="",0,Z173),"0")</f>
        <v>0.50063999999999997</v>
      </c>
      <c r="AA174" s="301"/>
      <c r="AB174" s="301"/>
      <c r="AC174" s="301"/>
    </row>
    <row r="175" spans="1:68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84</v>
      </c>
      <c r="Y175" s="300">
        <f>IFERROR(SUMPRODUCT(Y171:Y173*H171:H173),"0")</f>
        <v>84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hidden="1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hidden="1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14</v>
      </c>
      <c r="Y189" s="299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43.450400000000002</v>
      </c>
      <c r="BN189" s="67">
        <f>IFERROR(Y189*I189,"0")</f>
        <v>43.450400000000002</v>
      </c>
      <c r="BO189" s="67">
        <f>IFERROR(X189/J189,"0")</f>
        <v>0.2</v>
      </c>
      <c r="BP189" s="67">
        <f>IFERROR(Y189/J189,"0")</f>
        <v>0.2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14</v>
      </c>
      <c r="Y191" s="300">
        <f>IFERROR(SUM(Y187:Y190),"0")</f>
        <v>14</v>
      </c>
      <c r="Z191" s="300">
        <f>IFERROR(IF(Z187="",0,Z187),"0")+IFERROR(IF(Z188="",0,Z188),"0")+IFERROR(IF(Z189="",0,Z189),"0")+IFERROR(IF(Z190="",0,Z190),"0")</f>
        <v>0.25031999999999999</v>
      </c>
      <c r="AA191" s="301"/>
      <c r="AB191" s="301"/>
      <c r="AC191" s="301"/>
    </row>
    <row r="192" spans="1:68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33.6</v>
      </c>
      <c r="Y192" s="300">
        <f>IFERROR(SUMPRODUCT(Y187:Y190*H187:H190),"0")</f>
        <v>33.6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hidden="1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36</v>
      </c>
      <c r="Y219" s="299">
        <f>IFERROR(IF(X219="","",X219),"")</f>
        <v>36</v>
      </c>
      <c r="Z219" s="36">
        <f>IFERROR(IF(X219="","",X219*0.0155),"")</f>
        <v>0.55800000000000005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188.28000000000003</v>
      </c>
      <c r="BN219" s="67">
        <f>IFERROR(Y219*I219,"0")</f>
        <v>188.28000000000003</v>
      </c>
      <c r="BO219" s="67">
        <f>IFERROR(X219/J219,"0")</f>
        <v>0.42857142857142855</v>
      </c>
      <c r="BP219" s="67">
        <f>IFERROR(Y219/J219,"0")</f>
        <v>0.42857142857142855</v>
      </c>
    </row>
    <row r="220" spans="1:68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36</v>
      </c>
      <c r="Y220" s="300">
        <f>IFERROR(SUM(Y219:Y219),"0")</f>
        <v>36</v>
      </c>
      <c r="Z220" s="300">
        <f>IFERROR(IF(Z219="",0,Z219),"0")</f>
        <v>0.55800000000000005</v>
      </c>
      <c r="AA220" s="301"/>
      <c r="AB220" s="301"/>
      <c r="AC220" s="301"/>
    </row>
    <row r="221" spans="1:68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180</v>
      </c>
      <c r="Y221" s="300">
        <f>IFERROR(SUMPRODUCT(Y219:Y219*H219:H219),"0")</f>
        <v>180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24</v>
      </c>
      <c r="Y248" s="299">
        <f>IFERROR(IF(X248="","",X248),"")</f>
        <v>24</v>
      </c>
      <c r="Z248" s="36">
        <f>IFERROR(IF(X248="","",X248*0.0155),"")</f>
        <v>0.372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126.28799999999998</v>
      </c>
      <c r="BN248" s="67">
        <f>IFERROR(Y248*I248,"0")</f>
        <v>126.28799999999998</v>
      </c>
      <c r="BO248" s="67">
        <f>IFERROR(X248/J248,"0")</f>
        <v>0.2857142857142857</v>
      </c>
      <c r="BP248" s="67">
        <f>IFERROR(Y248/J248,"0")</f>
        <v>0.2857142857142857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24</v>
      </c>
      <c r="Y250" s="300">
        <f>IFERROR(SUM(Y248:Y249),"0")</f>
        <v>24</v>
      </c>
      <c r="Z250" s="300">
        <f>IFERROR(IF(Z248="",0,Z248),"0")+IFERROR(IF(Z249="",0,Z249),"0")</f>
        <v>0.372</v>
      </c>
      <c r="AA250" s="301"/>
      <c r="AB250" s="301"/>
      <c r="AC250" s="301"/>
    </row>
    <row r="251" spans="1:68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120</v>
      </c>
      <c r="Y251" s="300">
        <f>IFERROR(SUMPRODUCT(Y248:Y249*H248:H249),"0")</f>
        <v>120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24</v>
      </c>
      <c r="Y266" s="299">
        <f>IFERROR(IF(X266="","",X266),"")</f>
        <v>24</v>
      </c>
      <c r="Z266" s="36">
        <f>IFERROR(IF(X266="","",X266*0.0155),"")</f>
        <v>0.372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174.72</v>
      </c>
      <c r="BN266" s="67">
        <f>IFERROR(Y266*I266,"0")</f>
        <v>174.72</v>
      </c>
      <c r="BO266" s="67">
        <f>IFERROR(X266/J266,"0")</f>
        <v>0.2857142857142857</v>
      </c>
      <c r="BP266" s="67">
        <f>IFERROR(Y266/J266,"0")</f>
        <v>0.2857142857142857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12</v>
      </c>
      <c r="Y267" s="299">
        <f>IFERROR(IF(X267="","",X267),"")</f>
        <v>12</v>
      </c>
      <c r="Z267" s="36">
        <f>IFERROR(IF(X267="","",X267*0.0155),"")</f>
        <v>0.186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74.760000000000005</v>
      </c>
      <c r="BN267" s="67">
        <f>IFERROR(Y267*I267,"0")</f>
        <v>74.760000000000005</v>
      </c>
      <c r="BO267" s="67">
        <f>IFERROR(X267/J267,"0")</f>
        <v>0.14285714285714285</v>
      </c>
      <c r="BP267" s="67">
        <f>IFERROR(Y267/J267,"0")</f>
        <v>0.14285714285714285</v>
      </c>
    </row>
    <row r="268" spans="1:68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36</v>
      </c>
      <c r="Y268" s="300">
        <f>IFERROR(SUM(Y265:Y267),"0")</f>
        <v>36</v>
      </c>
      <c r="Z268" s="300">
        <f>IFERROR(IF(Z265="",0,Z265),"0")+IFERROR(IF(Z266="",0,Z266),"0")+IFERROR(IF(Z267="",0,Z267),"0")</f>
        <v>0.55800000000000005</v>
      </c>
      <c r="AA268" s="301"/>
      <c r="AB268" s="301"/>
      <c r="AC268" s="301"/>
    </row>
    <row r="269" spans="1:68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240</v>
      </c>
      <c r="Y269" s="300">
        <f>IFERROR(SUMPRODUCT(Y265:Y267*H265:H267),"0")</f>
        <v>240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12</v>
      </c>
      <c r="Y271" s="299">
        <f>IFERROR(IF(X271="","",X271),"")</f>
        <v>12</v>
      </c>
      <c r="Z271" s="36">
        <f>IFERROR(IF(X271="","",X271*0.0155),"")</f>
        <v>0.186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75.12</v>
      </c>
      <c r="BN271" s="67">
        <f>IFERROR(Y271*I271,"0")</f>
        <v>75.12</v>
      </c>
      <c r="BO271" s="67">
        <f>IFERROR(X271/J271,"0")</f>
        <v>0.14285714285714285</v>
      </c>
      <c r="BP271" s="67">
        <f>IFERROR(Y271/J271,"0")</f>
        <v>0.14285714285714285</v>
      </c>
    </row>
    <row r="272" spans="1:68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12</v>
      </c>
      <c r="Y272" s="300">
        <f>IFERROR(SUM(Y271:Y271),"0")</f>
        <v>12</v>
      </c>
      <c r="Z272" s="300">
        <f>IFERROR(IF(Z271="",0,Z271),"0")</f>
        <v>0.186</v>
      </c>
      <c r="AA272" s="301"/>
      <c r="AB272" s="301"/>
      <c r="AC272" s="301"/>
    </row>
    <row r="273" spans="1:68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72</v>
      </c>
      <c r="Y273" s="300">
        <f>IFERROR(SUMPRODUCT(Y271:Y271*H271:H271),"0")</f>
        <v>72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hidden="1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72</v>
      </c>
      <c r="Y276" s="29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72</v>
      </c>
      <c r="Y278" s="300">
        <f>IFERROR(SUM(Y275:Y277),"0")</f>
        <v>72</v>
      </c>
      <c r="Z278" s="300">
        <f>IFERROR(IF(Z275="",0,Z275),"0")+IFERROR(IF(Z276="",0,Z276),"0")+IFERROR(IF(Z277="",0,Z277),"0")</f>
        <v>1.1160000000000001</v>
      </c>
      <c r="AA278" s="301"/>
      <c r="AB278" s="301"/>
      <c r="AC278" s="301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360</v>
      </c>
      <c r="Y279" s="300">
        <f>IFERROR(SUMPRODUCT(Y275:Y277*H275:H277),"0")</f>
        <v>360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14</v>
      </c>
      <c r="Y282" s="299">
        <f t="shared" si="12"/>
        <v>14</v>
      </c>
      <c r="Z282" s="36">
        <f>IFERROR(IF(X282="","",X282*0.00936),"")</f>
        <v>0.13103999999999999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54.488</v>
      </c>
      <c r="BN282" s="67">
        <f t="shared" si="14"/>
        <v>54.488</v>
      </c>
      <c r="BO282" s="67">
        <f t="shared" si="15"/>
        <v>0.1111111111111111</v>
      </c>
      <c r="BP282" s="67">
        <f t="shared" si="16"/>
        <v>0.1111111111111111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14</v>
      </c>
      <c r="Y298" s="300">
        <f>IFERROR(SUM(Y281:Y297),"0")</f>
        <v>14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0.13103999999999999</v>
      </c>
      <c r="AA298" s="301"/>
      <c r="AB298" s="301"/>
      <c r="AC298" s="301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51.800000000000004</v>
      </c>
      <c r="Y299" s="300">
        <f>IFERROR(SUMPRODUCT(Y281:Y297*H281:H297),"0")</f>
        <v>51.800000000000004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3900.44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3900.44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4307.9355999999998</v>
      </c>
      <c r="Y301" s="300">
        <f>IFERROR(SUM(BN22:BN297),"0")</f>
        <v>4307.9355999999998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11</v>
      </c>
      <c r="Y302" s="38">
        <f>ROUNDUP(SUM(BP22:BP297),0)</f>
        <v>11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4582.9355999999998</v>
      </c>
      <c r="Y303" s="300">
        <f>GrossWeightTotalR+PalletQtyTotalR*25</f>
        <v>4582.9355999999998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896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896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13.898300000000001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42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252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50.4</v>
      </c>
      <c r="I310" s="46">
        <f>IFERROR(X86*H86,"0")+IFERROR(X87*H87,"0")</f>
        <v>201.6</v>
      </c>
      <c r="J310" s="46">
        <f>IFERROR(X92*H92,"0")+IFERROR(X93*H93,"0")+IFERROR(X94*H94,"0")+IFERROR(X95*H95,"0")+IFERROR(X96*H96,"0")+IFERROR(X97*H97,"0")</f>
        <v>430.08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1000.8</v>
      </c>
      <c r="M310" s="46">
        <f>IFERROR(X120*H120,"0")+IFERROR(X121*H121,"0")</f>
        <v>210</v>
      </c>
      <c r="N310" s="296"/>
      <c r="O310" s="46">
        <f>IFERROR(X126*H126,"0")+IFERROR(X127*H127,"0")</f>
        <v>168</v>
      </c>
      <c r="P310" s="46">
        <f>IFERROR(X132*H132,"0")+IFERROR(X133*H133,"0")</f>
        <v>33.6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70.56</v>
      </c>
      <c r="U310" s="46">
        <f>IFERROR(X159*H159,"0")+IFERROR(X160*H160,"0")+IFERROR(X164*H164,"0")+IFERROR(X165*H165,"0")</f>
        <v>300</v>
      </c>
      <c r="V310" s="46">
        <f>IFERROR(X171*H171,"0")+IFERROR(X172*H172,"0")+IFERROR(X173*H173,"0")+IFERROR(X177*H177,"0")</f>
        <v>84</v>
      </c>
      <c r="W310" s="46">
        <f>IFERROR(X183*H183,"0")+IFERROR(X187*H187,"0")+IFERROR(X188*H188,"0")+IFERROR(X189*H189,"0")+IFERROR(X190*H190,"0")</f>
        <v>33.6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180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120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723.8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2092.8000000000002</v>
      </c>
      <c r="B313" s="60">
        <f>SUMPRODUCT(--(BB:BB="ПГП"),--(W:W="кор"),H:H,Y:Y)+SUMPRODUCT(--(BB:BB="ПГП"),--(W:W="кг"),Y:Y)</f>
        <v>1807.6399999999996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80"/>
        <filter val="11"/>
        <filter val="12,00"/>
        <filter val="120,00"/>
        <filter val="14,00"/>
        <filter val="140,00"/>
        <filter val="144,00"/>
        <filter val="168,00"/>
        <filter val="180,00"/>
        <filter val="201,60"/>
        <filter val="210,00"/>
        <filter val="24,00"/>
        <filter val="240,00"/>
        <filter val="252,00"/>
        <filter val="28,00"/>
        <filter val="3 900,44"/>
        <filter val="33,60"/>
        <filter val="36,00"/>
        <filter val="360,00"/>
        <filter val="4 307,94"/>
        <filter val="4 582,94"/>
        <filter val="42,00"/>
        <filter val="430,08"/>
        <filter val="48,00"/>
        <filter val="50,40"/>
        <filter val="51,80"/>
        <filter val="56,00"/>
        <filter val="60,00"/>
        <filter val="70,00"/>
        <filter val="70,56"/>
        <filter val="72,00"/>
        <filter val="84,00"/>
        <filter val="896,00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