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D6B2BA-DADC-4755-A614-37175E2CD8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Z440" i="1" s="1"/>
  <c r="BO439" i="1"/>
  <c r="BM439" i="1"/>
  <c r="Y439" i="1"/>
  <c r="BP439" i="1" s="1"/>
  <c r="P439" i="1"/>
  <c r="BO438" i="1"/>
  <c r="BN438" i="1"/>
  <c r="BM438" i="1"/>
  <c r="Z438" i="1"/>
  <c r="Y438" i="1"/>
  <c r="BP438" i="1" s="1"/>
  <c r="P438" i="1"/>
  <c r="BO437" i="1"/>
  <c r="BM437" i="1"/>
  <c r="Y437" i="1"/>
  <c r="BP437" i="1" s="1"/>
  <c r="P437" i="1"/>
  <c r="BO436" i="1"/>
  <c r="BN436" i="1"/>
  <c r="BM436" i="1"/>
  <c r="Z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Y446" i="1" s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15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3" i="1"/>
  <c r="X362" i="1"/>
  <c r="BO361" i="1"/>
  <c r="BM361" i="1"/>
  <c r="Y361" i="1"/>
  <c r="Y362" i="1" s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BP352" i="1" s="1"/>
  <c r="P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Y310" i="1" s="1"/>
  <c r="P305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Y302" i="1" s="1"/>
  <c r="P295" i="1"/>
  <c r="X293" i="1"/>
  <c r="X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Y293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Z260" i="1"/>
  <c r="Y260" i="1"/>
  <c r="BP260" i="1" s="1"/>
  <c r="BO259" i="1"/>
  <c r="BM259" i="1"/>
  <c r="Z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X254" i="1"/>
  <c r="X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Y253" i="1" s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P239" i="1"/>
  <c r="X237" i="1"/>
  <c r="X236" i="1"/>
  <c r="BO235" i="1"/>
  <c r="BM235" i="1"/>
  <c r="Y235" i="1"/>
  <c r="Y236" i="1" s="1"/>
  <c r="X233" i="1"/>
  <c r="X232" i="1"/>
  <c r="BO231" i="1"/>
  <c r="BM231" i="1"/>
  <c r="Y231" i="1"/>
  <c r="BP231" i="1" s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J51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O131" i="1"/>
  <c r="BM131" i="1"/>
  <c r="Y131" i="1"/>
  <c r="G515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N78" i="1"/>
  <c r="BM78" i="1"/>
  <c r="Z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N43" i="1"/>
  <c r="BM43" i="1"/>
  <c r="Z43" i="1"/>
  <c r="Y43" i="1"/>
  <c r="BP43" i="1" s="1"/>
  <c r="P43" i="1"/>
  <c r="BO42" i="1"/>
  <c r="BM42" i="1"/>
  <c r="Y42" i="1"/>
  <c r="P42" i="1"/>
  <c r="BO41" i="1"/>
  <c r="BM41" i="1"/>
  <c r="Y41" i="1"/>
  <c r="Z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X507" i="1" l="1"/>
  <c r="X505" i="1"/>
  <c r="Y32" i="1"/>
  <c r="Z35" i="1"/>
  <c r="Z36" i="1" s="1"/>
  <c r="BN35" i="1"/>
  <c r="BP35" i="1"/>
  <c r="Y36" i="1"/>
  <c r="Z62" i="1"/>
  <c r="BN62" i="1"/>
  <c r="Y72" i="1"/>
  <c r="Z74" i="1"/>
  <c r="BN74" i="1"/>
  <c r="BP74" i="1"/>
  <c r="Z119" i="1"/>
  <c r="BN119" i="1"/>
  <c r="Z136" i="1"/>
  <c r="BN136" i="1"/>
  <c r="BP136" i="1"/>
  <c r="I515" i="1"/>
  <c r="Z163" i="1"/>
  <c r="BN163" i="1"/>
  <c r="Y174" i="1"/>
  <c r="Z194" i="1"/>
  <c r="BN194" i="1"/>
  <c r="Z204" i="1"/>
  <c r="BN204" i="1"/>
  <c r="Z214" i="1"/>
  <c r="BN214" i="1"/>
  <c r="BP214" i="1"/>
  <c r="K515" i="1"/>
  <c r="Z267" i="1"/>
  <c r="BN267" i="1"/>
  <c r="Z328" i="1"/>
  <c r="BN328" i="1"/>
  <c r="Z343" i="1"/>
  <c r="BN343" i="1"/>
  <c r="Z367" i="1"/>
  <c r="BN367" i="1"/>
  <c r="Z390" i="1"/>
  <c r="BN390" i="1"/>
  <c r="Z402" i="1"/>
  <c r="BN402" i="1"/>
  <c r="Z443" i="1"/>
  <c r="BN443" i="1"/>
  <c r="Z459" i="1"/>
  <c r="BN459" i="1"/>
  <c r="Z486" i="1"/>
  <c r="BN486" i="1"/>
  <c r="BP486" i="1"/>
  <c r="Z487" i="1"/>
  <c r="BN487" i="1"/>
  <c r="Y488" i="1"/>
  <c r="X506" i="1"/>
  <c r="X508" i="1" s="1"/>
  <c r="X509" i="1"/>
  <c r="Z27" i="1"/>
  <c r="BN27" i="1"/>
  <c r="Z31" i="1"/>
  <c r="BN31" i="1"/>
  <c r="BP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Z64" i="1"/>
  <c r="BN64" i="1"/>
  <c r="Z70" i="1"/>
  <c r="BN70" i="1"/>
  <c r="Z76" i="1"/>
  <c r="BN76" i="1"/>
  <c r="Z84" i="1"/>
  <c r="BN84" i="1"/>
  <c r="Z91" i="1"/>
  <c r="BN91" i="1"/>
  <c r="Z96" i="1"/>
  <c r="BN96" i="1"/>
  <c r="Z100" i="1"/>
  <c r="BN100" i="1"/>
  <c r="Y139" i="1"/>
  <c r="Z186" i="1"/>
  <c r="BN186" i="1"/>
  <c r="BP186" i="1"/>
  <c r="Z223" i="1"/>
  <c r="BN223" i="1"/>
  <c r="Z231" i="1"/>
  <c r="BN231" i="1"/>
  <c r="Z243" i="1"/>
  <c r="BN243" i="1"/>
  <c r="Z250" i="1"/>
  <c r="BN250" i="1"/>
  <c r="Z257" i="1"/>
  <c r="BN257" i="1"/>
  <c r="Z265" i="1"/>
  <c r="BN265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BN286" i="1"/>
  <c r="BP286" i="1"/>
  <c r="Z290" i="1"/>
  <c r="BN290" i="1"/>
  <c r="Z298" i="1"/>
  <c r="BN298" i="1"/>
  <c r="Z306" i="1"/>
  <c r="BN306" i="1"/>
  <c r="Y324" i="1"/>
  <c r="BP319" i="1"/>
  <c r="BN319" i="1"/>
  <c r="Z319" i="1"/>
  <c r="Y330" i="1"/>
  <c r="BP326" i="1"/>
  <c r="BN326" i="1"/>
  <c r="Z326" i="1"/>
  <c r="Y348" i="1"/>
  <c r="BP341" i="1"/>
  <c r="BN341" i="1"/>
  <c r="Z341" i="1"/>
  <c r="Y353" i="1"/>
  <c r="BP351" i="1"/>
  <c r="BN351" i="1"/>
  <c r="Z351" i="1"/>
  <c r="Y379" i="1"/>
  <c r="BP377" i="1"/>
  <c r="BN377" i="1"/>
  <c r="Z377" i="1"/>
  <c r="BP396" i="1"/>
  <c r="BN396" i="1"/>
  <c r="Z396" i="1"/>
  <c r="BP431" i="1"/>
  <c r="BN431" i="1"/>
  <c r="Z431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71" i="1"/>
  <c r="Y81" i="1"/>
  <c r="Y92" i="1"/>
  <c r="Z98" i="1"/>
  <c r="BN98" i="1"/>
  <c r="Z105" i="1"/>
  <c r="BN105" i="1"/>
  <c r="Y110" i="1"/>
  <c r="Z113" i="1"/>
  <c r="BN113" i="1"/>
  <c r="Y122" i="1"/>
  <c r="Z121" i="1"/>
  <c r="BN121" i="1"/>
  <c r="Y127" i="1"/>
  <c r="Z132" i="1"/>
  <c r="BN132" i="1"/>
  <c r="Z147" i="1"/>
  <c r="BN147" i="1"/>
  <c r="Y168" i="1"/>
  <c r="Z161" i="1"/>
  <c r="BN161" i="1"/>
  <c r="Z165" i="1"/>
  <c r="BN165" i="1"/>
  <c r="Z182" i="1"/>
  <c r="BN182" i="1"/>
  <c r="Z192" i="1"/>
  <c r="BN192" i="1"/>
  <c r="Z196" i="1"/>
  <c r="BN196" i="1"/>
  <c r="Z202" i="1"/>
  <c r="BN202" i="1"/>
  <c r="BP202" i="1"/>
  <c r="Z206" i="1"/>
  <c r="BN206" i="1"/>
  <c r="Z210" i="1"/>
  <c r="BN210" i="1"/>
  <c r="Z221" i="1"/>
  <c r="BN221" i="1"/>
  <c r="Z225" i="1"/>
  <c r="BN225" i="1"/>
  <c r="Y245" i="1"/>
  <c r="Z241" i="1"/>
  <c r="BN241" i="1"/>
  <c r="Z248" i="1"/>
  <c r="BN248" i="1"/>
  <c r="BP248" i="1"/>
  <c r="Z252" i="1"/>
  <c r="BN252" i="1"/>
  <c r="BN259" i="1"/>
  <c r="BN260" i="1"/>
  <c r="Z288" i="1"/>
  <c r="BN288" i="1"/>
  <c r="Z296" i="1"/>
  <c r="BN296" i="1"/>
  <c r="Z300" i="1"/>
  <c r="BN300" i="1"/>
  <c r="Z308" i="1"/>
  <c r="BN308" i="1"/>
  <c r="BP314" i="1"/>
  <c r="BN314" i="1"/>
  <c r="Z314" i="1"/>
  <c r="BP320" i="1"/>
  <c r="BN320" i="1"/>
  <c r="Z320" i="1"/>
  <c r="BP333" i="1"/>
  <c r="BN333" i="1"/>
  <c r="Z333" i="1"/>
  <c r="BP345" i="1"/>
  <c r="BN345" i="1"/>
  <c r="Z345" i="1"/>
  <c r="BP369" i="1"/>
  <c r="BN369" i="1"/>
  <c r="Z369" i="1"/>
  <c r="BP392" i="1"/>
  <c r="BN392" i="1"/>
  <c r="Z392" i="1"/>
  <c r="W515" i="1"/>
  <c r="Y408" i="1"/>
  <c r="BP407" i="1"/>
  <c r="BN407" i="1"/>
  <c r="Z407" i="1"/>
  <c r="Z408" i="1" s="1"/>
  <c r="Y416" i="1"/>
  <c r="BP411" i="1"/>
  <c r="BN411" i="1"/>
  <c r="Z411" i="1"/>
  <c r="BP434" i="1"/>
  <c r="BN434" i="1"/>
  <c r="Z434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Y371" i="1"/>
  <c r="V515" i="1"/>
  <c r="Y462" i="1"/>
  <c r="Y484" i="1"/>
  <c r="H9" i="1"/>
  <c r="A10" i="1"/>
  <c r="F9" i="1"/>
  <c r="J9" i="1"/>
  <c r="B515" i="1"/>
  <c r="Y24" i="1"/>
  <c r="Y23" i="1"/>
  <c r="BP22" i="1"/>
  <c r="BN22" i="1"/>
  <c r="Z22" i="1"/>
  <c r="Z23" i="1" s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15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Y188" i="1"/>
  <c r="BP193" i="1"/>
  <c r="BN193" i="1"/>
  <c r="Z193" i="1"/>
  <c r="BP197" i="1"/>
  <c r="BN197" i="1"/>
  <c r="Z197" i="1"/>
  <c r="Y133" i="1"/>
  <c r="Y144" i="1"/>
  <c r="Y156" i="1"/>
  <c r="Y183" i="1"/>
  <c r="Y200" i="1"/>
  <c r="BP191" i="1"/>
  <c r="BN191" i="1"/>
  <c r="Z191" i="1"/>
  <c r="Y199" i="1"/>
  <c r="BP195" i="1"/>
  <c r="BN195" i="1"/>
  <c r="Z195" i="1"/>
  <c r="Y211" i="1"/>
  <c r="Y217" i="1"/>
  <c r="Y228" i="1"/>
  <c r="Y232" i="1"/>
  <c r="Y237" i="1"/>
  <c r="Y244" i="1"/>
  <c r="Y261" i="1"/>
  <c r="Y268" i="1"/>
  <c r="Y303" i="1"/>
  <c r="Y311" i="1"/>
  <c r="Y317" i="1"/>
  <c r="Y323" i="1"/>
  <c r="Y329" i="1"/>
  <c r="Y336" i="1"/>
  <c r="Y354" i="1"/>
  <c r="Y358" i="1"/>
  <c r="Y359" i="1"/>
  <c r="Z203" i="1"/>
  <c r="BN203" i="1"/>
  <c r="Z205" i="1"/>
  <c r="BN205" i="1"/>
  <c r="Z207" i="1"/>
  <c r="BN207" i="1"/>
  <c r="Z209" i="1"/>
  <c r="BN209" i="1"/>
  <c r="Z215" i="1"/>
  <c r="Z216" i="1" s="1"/>
  <c r="BN215" i="1"/>
  <c r="Z220" i="1"/>
  <c r="BN220" i="1"/>
  <c r="BP220" i="1"/>
  <c r="Z222" i="1"/>
  <c r="BN222" i="1"/>
  <c r="Z224" i="1"/>
  <c r="BN224" i="1"/>
  <c r="Z226" i="1"/>
  <c r="BN226" i="1"/>
  <c r="Y227" i="1"/>
  <c r="Z230" i="1"/>
  <c r="Z232" i="1" s="1"/>
  <c r="BN230" i="1"/>
  <c r="BP230" i="1"/>
  <c r="Z235" i="1"/>
  <c r="Z236" i="1" s="1"/>
  <c r="BN235" i="1"/>
  <c r="BP235" i="1"/>
  <c r="Z239" i="1"/>
  <c r="BN239" i="1"/>
  <c r="BP239" i="1"/>
  <c r="Z240" i="1"/>
  <c r="BN240" i="1"/>
  <c r="Z242" i="1"/>
  <c r="BN242" i="1"/>
  <c r="L515" i="1"/>
  <c r="Z249" i="1"/>
  <c r="BN249" i="1"/>
  <c r="Z251" i="1"/>
  <c r="BN251" i="1"/>
  <c r="Y254" i="1"/>
  <c r="M515" i="1"/>
  <c r="Z258" i="1"/>
  <c r="Z261" i="1" s="1"/>
  <c r="BN258" i="1"/>
  <c r="Y262" i="1"/>
  <c r="O515" i="1"/>
  <c r="Z266" i="1"/>
  <c r="Z268" i="1" s="1"/>
  <c r="BN266" i="1"/>
  <c r="Y269" i="1"/>
  <c r="Y274" i="1"/>
  <c r="Y283" i="1"/>
  <c r="R515" i="1"/>
  <c r="Z287" i="1"/>
  <c r="BN287" i="1"/>
  <c r="Z289" i="1"/>
  <c r="BN289" i="1"/>
  <c r="Z291" i="1"/>
  <c r="BN291" i="1"/>
  <c r="Y292" i="1"/>
  <c r="Z295" i="1"/>
  <c r="BN295" i="1"/>
  <c r="BP295" i="1"/>
  <c r="Z297" i="1"/>
  <c r="BN297" i="1"/>
  <c r="Z299" i="1"/>
  <c r="BN299" i="1"/>
  <c r="Z301" i="1"/>
  <c r="BN301" i="1"/>
  <c r="Z305" i="1"/>
  <c r="BN305" i="1"/>
  <c r="BP305" i="1"/>
  <c r="Z307" i="1"/>
  <c r="BN307" i="1"/>
  <c r="Z309" i="1"/>
  <c r="BN309" i="1"/>
  <c r="Z313" i="1"/>
  <c r="BN313" i="1"/>
  <c r="BP313" i="1"/>
  <c r="Z315" i="1"/>
  <c r="BN315" i="1"/>
  <c r="Z321" i="1"/>
  <c r="Z323" i="1" s="1"/>
  <c r="BN321" i="1"/>
  <c r="Z327" i="1"/>
  <c r="Z329" i="1" s="1"/>
  <c r="BN327" i="1"/>
  <c r="S515" i="1"/>
  <c r="Z334" i="1"/>
  <c r="Z336" i="1" s="1"/>
  <c r="BN334" i="1"/>
  <c r="Y337" i="1"/>
  <c r="T515" i="1"/>
  <c r="Z342" i="1"/>
  <c r="BN342" i="1"/>
  <c r="Z344" i="1"/>
  <c r="BN344" i="1"/>
  <c r="Z346" i="1"/>
  <c r="BN346" i="1"/>
  <c r="Y349" i="1"/>
  <c r="Z352" i="1"/>
  <c r="Z353" i="1" s="1"/>
  <c r="BN352" i="1"/>
  <c r="Z356" i="1"/>
  <c r="BN356" i="1"/>
  <c r="BP356" i="1"/>
  <c r="BP357" i="1"/>
  <c r="BN357" i="1"/>
  <c r="Z357" i="1"/>
  <c r="Y363" i="1"/>
  <c r="Y370" i="1"/>
  <c r="Y374" i="1"/>
  <c r="Y380" i="1"/>
  <c r="Y384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Y409" i="1"/>
  <c r="Z412" i="1"/>
  <c r="BN412" i="1"/>
  <c r="Z414" i="1"/>
  <c r="BN414" i="1"/>
  <c r="Y415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Z435" i="1"/>
  <c r="BN435" i="1"/>
  <c r="Z437" i="1"/>
  <c r="BN437" i="1"/>
  <c r="Z439" i="1"/>
  <c r="BN439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U515" i="1"/>
  <c r="Y515" i="1"/>
  <c r="Z361" i="1"/>
  <c r="Z362" i="1" s="1"/>
  <c r="BN361" i="1"/>
  <c r="BP361" i="1"/>
  <c r="Z366" i="1"/>
  <c r="BN366" i="1"/>
  <c r="BP366" i="1"/>
  <c r="Z368" i="1"/>
  <c r="BN368" i="1"/>
  <c r="Z378" i="1"/>
  <c r="Z379" i="1" s="1"/>
  <c r="BN378" i="1"/>
  <c r="Z382" i="1"/>
  <c r="Z383" i="1" s="1"/>
  <c r="BN382" i="1"/>
  <c r="BP382" i="1"/>
  <c r="Z388" i="1"/>
  <c r="BN388" i="1"/>
  <c r="BP388" i="1"/>
  <c r="Y399" i="1"/>
  <c r="Y421" i="1"/>
  <c r="Z515" i="1"/>
  <c r="Y445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BP458" i="1"/>
  <c r="BN458" i="1"/>
  <c r="Z458" i="1"/>
  <c r="BP466" i="1"/>
  <c r="BN466" i="1"/>
  <c r="Z466" i="1"/>
  <c r="Y468" i="1"/>
  <c r="Y483" i="1"/>
  <c r="BP479" i="1"/>
  <c r="BN479" i="1"/>
  <c r="Z479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398" i="1" l="1"/>
  <c r="Z138" i="1"/>
  <c r="Z101" i="1"/>
  <c r="Z80" i="1"/>
  <c r="Z498" i="1"/>
  <c r="Z488" i="1"/>
  <c r="Z461" i="1"/>
  <c r="Z358" i="1"/>
  <c r="Z310" i="1"/>
  <c r="Z292" i="1"/>
  <c r="Z253" i="1"/>
  <c r="Z244" i="1"/>
  <c r="Z227" i="1"/>
  <c r="Z211" i="1"/>
  <c r="Z109" i="1"/>
  <c r="Z58" i="1"/>
  <c r="Z476" i="1"/>
  <c r="Z415" i="1"/>
  <c r="Z348" i="1"/>
  <c r="Z483" i="1"/>
  <c r="Z370" i="1"/>
  <c r="Z493" i="1"/>
  <c r="Z467" i="1"/>
  <c r="Z451" i="1"/>
  <c r="Z316" i="1"/>
  <c r="Z302" i="1"/>
  <c r="Z199" i="1"/>
  <c r="Z173" i="1"/>
  <c r="Z167" i="1"/>
  <c r="Z149" i="1"/>
  <c r="Z122" i="1"/>
  <c r="Z115" i="1"/>
  <c r="Z65" i="1"/>
  <c r="Z32" i="1"/>
  <c r="Y507" i="1"/>
  <c r="Y505" i="1"/>
  <c r="Z445" i="1"/>
  <c r="Y506" i="1"/>
  <c r="Y509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<sst xmlns="http://schemas.openxmlformats.org/spreadsheetml/2006/main" count="2264" uniqueCount="828">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</sst>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45859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4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0.45833333333333331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hidden="1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50</v>
      </c>
      <c r="Y53" s="564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45</v>
      </c>
      <c r="Y57" s="56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14.62962962962963</v>
      </c>
      <c r="Y58" s="565">
        <f>IFERROR(Y52/H52,"0")+IFERROR(Y53/H53,"0")+IFERROR(Y54/H54,"0")+IFERROR(Y55/H55,"0")+IFERROR(Y56/H56,"0")+IFERROR(Y57/H57,"0")</f>
        <v>15</v>
      </c>
      <c r="Z58" s="565">
        <f>IFERROR(IF(Z52="",0,Z52),"0")+IFERROR(IF(Z53="",0,Z53),"0")+IFERROR(IF(Z54="",0,Z54),"0")+IFERROR(IF(Z55="",0,Z55),"0")+IFERROR(IF(Z56="",0,Z56),"0")+IFERROR(IF(Z57="",0,Z57),"0")</f>
        <v>0.18509999999999999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95</v>
      </c>
      <c r="Y59" s="565">
        <f>IFERROR(SUM(Y52:Y57),"0")</f>
        <v>99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50</v>
      </c>
      <c r="Y76" s="564">
        <f t="shared" si="11"/>
        <v>50.400000000000006</v>
      </c>
      <c r="Z76" s="36">
        <f>IFERROR(IF(Y76=0,"",ROUNDUP(Y76/H76,0)*0.01898),"")</f>
        <v>0.11388000000000001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53.017857142857146</v>
      </c>
      <c r="BN76" s="64">
        <f t="shared" si="13"/>
        <v>53.442000000000007</v>
      </c>
      <c r="BO76" s="64">
        <f t="shared" si="14"/>
        <v>9.3005952380952384E-2</v>
      </c>
      <c r="BP76" s="64">
        <f t="shared" si="15"/>
        <v>9.375E-2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5.9523809523809526</v>
      </c>
      <c r="Y80" s="565">
        <f>IFERROR(Y74/H74,"0")+IFERROR(Y75/H75,"0")+IFERROR(Y76/H76,"0")+IFERROR(Y77/H77,"0")+IFERROR(Y78/H78,"0")+IFERROR(Y79/H79,"0")</f>
        <v>6</v>
      </c>
      <c r="Z80" s="565">
        <f>IFERROR(IF(Z74="",0,Z74),"0")+IFERROR(IF(Z75="",0,Z75),"0")+IFERROR(IF(Z76="",0,Z76),"0")+IFERROR(IF(Z77="",0,Z77),"0")+IFERROR(IF(Z78="",0,Z78),"0")+IFERROR(IF(Z79="",0,Z79),"0")</f>
        <v>0.11388000000000001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50</v>
      </c>
      <c r="Y81" s="565">
        <f>IFERROR(SUM(Y74:Y79),"0")</f>
        <v>50.400000000000006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hidden="1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hidden="1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100</v>
      </c>
      <c r="Y313" s="564">
        <f>IFERROR(IF(X313="",0,CEILING((X313/$H313),1)*$H313),"")</f>
        <v>100.80000000000001</v>
      </c>
      <c r="Z313" s="36">
        <f>IFERROR(IF(Y313=0,"",ROUNDUP(Y313/H313,0)*0.01898),"")</f>
        <v>0.22776000000000002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106.17857142857143</v>
      </c>
      <c r="BN313" s="64">
        <f>IFERROR(Y313*I313/H313,"0")</f>
        <v>107.02800000000001</v>
      </c>
      <c r="BO313" s="64">
        <f>IFERROR(1/J313*(X313/H313),"0")</f>
        <v>0.18601190476190477</v>
      </c>
      <c r="BP313" s="64">
        <f>IFERROR(1/J313*(Y313/H313),"0")</f>
        <v>0.1875</v>
      </c>
    </row>
    <row r="314" spans="1:68" ht="27" hidden="1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11.904761904761905</v>
      </c>
      <c r="Y316" s="565">
        <f>IFERROR(Y313/H313,"0")+IFERROR(Y314/H314,"0")+IFERROR(Y315/H315,"0")</f>
        <v>12</v>
      </c>
      <c r="Z316" s="565">
        <f>IFERROR(IF(Z313="",0,Z313),"0")+IFERROR(IF(Z314="",0,Z314),"0")+IFERROR(IF(Z315="",0,Z315),"0")</f>
        <v>0.22776000000000002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100</v>
      </c>
      <c r="Y317" s="565">
        <f>IFERROR(SUM(Y313:Y315),"0")</f>
        <v>100.80000000000001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2500</v>
      </c>
      <c r="Y341" s="564">
        <f t="shared" ref="Y341:Y347" si="52">IFERROR(IF(X341="",0,CEILING((X341/$H341),1)*$H341),"")</f>
        <v>2505</v>
      </c>
      <c r="Z341" s="36">
        <f>IFERROR(IF(Y341=0,"",ROUNDUP(Y341/H341,0)*0.02175),"")</f>
        <v>3.6322499999999995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2580</v>
      </c>
      <c r="BN341" s="64">
        <f t="shared" ref="BN341:BN347" si="54">IFERROR(Y341*I341/H341,"0")</f>
        <v>2585.1600000000003</v>
      </c>
      <c r="BO341" s="64">
        <f t="shared" ref="BO341:BO347" si="55">IFERROR(1/J341*(X341/H341),"0")</f>
        <v>3.4722222222222219</v>
      </c>
      <c r="BP341" s="64">
        <f t="shared" ref="BP341:BP347" si="56">IFERROR(1/J341*(Y341/H341),"0")</f>
        <v>3.4791666666666665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500</v>
      </c>
      <c r="Y342" s="564">
        <f t="shared" si="52"/>
        <v>510</v>
      </c>
      <c r="Z342" s="36">
        <f>IFERROR(IF(Y342=0,"",ROUNDUP(Y342/H342,0)*0.02175),"")</f>
        <v>0.73949999999999994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516</v>
      </c>
      <c r="BN342" s="64">
        <f t="shared" si="54"/>
        <v>526.32000000000005</v>
      </c>
      <c r="BO342" s="64">
        <f t="shared" si="55"/>
        <v>0.69444444444444442</v>
      </c>
      <c r="BP342" s="64">
        <f t="shared" si="56"/>
        <v>0.70833333333333326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500</v>
      </c>
      <c r="Y344" s="564">
        <f t="shared" si="52"/>
        <v>510</v>
      </c>
      <c r="Z344" s="36">
        <f>IFERROR(IF(Y344=0,"",ROUNDUP(Y344/H344,0)*0.02175),"")</f>
        <v>0.73949999999999994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516</v>
      </c>
      <c r="BN344" s="64">
        <f t="shared" si="54"/>
        <v>526.32000000000005</v>
      </c>
      <c r="BO344" s="64">
        <f t="shared" si="55"/>
        <v>0.69444444444444442</v>
      </c>
      <c r="BP344" s="64">
        <f t="shared" si="56"/>
        <v>0.70833333333333326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233.33333333333334</v>
      </c>
      <c r="Y348" s="565">
        <f>IFERROR(Y341/H341,"0")+IFERROR(Y342/H342,"0")+IFERROR(Y343/H343,"0")+IFERROR(Y344/H344,"0")+IFERROR(Y345/H345,"0")+IFERROR(Y346/H346,"0")+IFERROR(Y347/H347,"0")</f>
        <v>235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5.1112499999999992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3500</v>
      </c>
      <c r="Y349" s="565">
        <f>IFERROR(SUM(Y341:Y347),"0")</f>
        <v>3525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2500</v>
      </c>
      <c r="Y351" s="564">
        <f>IFERROR(IF(X351="",0,CEILING((X351/$H351),1)*$H351),"")</f>
        <v>2505</v>
      </c>
      <c r="Z351" s="36">
        <f>IFERROR(IF(Y351=0,"",ROUNDUP(Y351/H351,0)*0.02175),"")</f>
        <v>3.6322499999999995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2580</v>
      </c>
      <c r="BN351" s="64">
        <f>IFERROR(Y351*I351/H351,"0")</f>
        <v>2585.1600000000003</v>
      </c>
      <c r="BO351" s="64">
        <f>IFERROR(1/J351*(X351/H351),"0")</f>
        <v>3.4722222222222219</v>
      </c>
      <c r="BP351" s="64">
        <f>IFERROR(1/J351*(Y351/H351),"0")</f>
        <v>3.4791666666666665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166.66666666666666</v>
      </c>
      <c r="Y353" s="565">
        <f>IFERROR(Y351/H351,"0")+IFERROR(Y352/H352,"0")</f>
        <v>167</v>
      </c>
      <c r="Z353" s="565">
        <f>IFERROR(IF(Z351="",0,Z351),"0")+IFERROR(IF(Z352="",0,Z352),"0")</f>
        <v>3.6322499999999995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2500</v>
      </c>
      <c r="Y354" s="565">
        <f>IFERROR(SUM(Y351:Y352),"0")</f>
        <v>2505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400</v>
      </c>
      <c r="Y361" s="564">
        <f>IFERROR(IF(X361="",0,CEILING((X361/$H361),1)*$H361),"")</f>
        <v>405</v>
      </c>
      <c r="Z361" s="36">
        <f>IFERROR(IF(Y361=0,"",ROUNDUP(Y361/H361,0)*0.01898),"")</f>
        <v>0.85409999999999997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423.06666666666666</v>
      </c>
      <c r="BN361" s="64">
        <f>IFERROR(Y361*I361/H361,"0")</f>
        <v>428.35500000000002</v>
      </c>
      <c r="BO361" s="64">
        <f>IFERROR(1/J361*(X361/H361),"0")</f>
        <v>0.69444444444444442</v>
      </c>
      <c r="BP361" s="64">
        <f>IFERROR(1/J361*(Y361/H361),"0")</f>
        <v>0.703125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44.444444444444443</v>
      </c>
      <c r="Y362" s="565">
        <f>IFERROR(Y361/H361,"0")</f>
        <v>45</v>
      </c>
      <c r="Z362" s="565">
        <f>IFERROR(IF(Z361="",0,Z361),"0")</f>
        <v>0.85409999999999997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400</v>
      </c>
      <c r="Y363" s="565">
        <f>IFERROR(SUM(Y361:Y361),"0")</f>
        <v>405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150</v>
      </c>
      <c r="Y373" s="564">
        <f>IFERROR(IF(X373="",0,CEILING((X373/$H373),1)*$H373),"")</f>
        <v>153.29999999999998</v>
      </c>
      <c r="Z373" s="36">
        <f>IFERROR(IF(Y373=0,"",ROUNDUP(Y373/H373,0)*0.00902),"")</f>
        <v>0.31569999999999998</v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159.24657534246575</v>
      </c>
      <c r="BN373" s="64">
        <f>IFERROR(Y373*I373/H373,"0")</f>
        <v>162.75</v>
      </c>
      <c r="BO373" s="64">
        <f>IFERROR(1/J373*(X373/H373),"0")</f>
        <v>0.25944375259443753</v>
      </c>
      <c r="BP373" s="64">
        <f>IFERROR(1/J373*(Y373/H373),"0")</f>
        <v>0.26515151515151514</v>
      </c>
    </row>
    <row r="374" spans="1:68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34.246575342465754</v>
      </c>
      <c r="Y374" s="565">
        <f>IFERROR(Y373/H373,"0")</f>
        <v>35</v>
      </c>
      <c r="Z374" s="565">
        <f>IFERROR(IF(Z373="",0,Z373),"0")</f>
        <v>0.31569999999999998</v>
      </c>
      <c r="AA374" s="566"/>
      <c r="AB374" s="566"/>
      <c r="AC374" s="566"/>
    </row>
    <row r="375" spans="1:68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150</v>
      </c>
      <c r="Y375" s="565">
        <f>IFERROR(SUM(Y373:Y373),"0")</f>
        <v>153.29999999999998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450</v>
      </c>
      <c r="Y435" s="564">
        <f t="shared" si="63"/>
        <v>454.08000000000004</v>
      </c>
      <c r="Z435" s="36">
        <f t="shared" si="64"/>
        <v>1.0285599999999999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480.68181818181819</v>
      </c>
      <c r="BN435" s="64">
        <f t="shared" si="66"/>
        <v>485.03999999999996</v>
      </c>
      <c r="BO435" s="64">
        <f t="shared" si="67"/>
        <v>0.81949300699300698</v>
      </c>
      <c r="BP435" s="64">
        <f t="shared" si="68"/>
        <v>0.82692307692307698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85.22727272727272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86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1.0285599999999999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450</v>
      </c>
      <c r="Y446" s="565">
        <f>IFERROR(SUM(Y430:Y444),"0")</f>
        <v>454.08000000000004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250</v>
      </c>
      <c r="Y448" s="564">
        <f>IFERROR(IF(X448="",0,CEILING((X448/$H448),1)*$H448),"")</f>
        <v>253.44</v>
      </c>
      <c r="Z448" s="36">
        <f>IFERROR(IF(Y448=0,"",ROUNDUP(Y448/H448,0)*0.01196),"")</f>
        <v>0.57408000000000003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267.04545454545456</v>
      </c>
      <c r="BN448" s="64">
        <f>IFERROR(Y448*I448/H448,"0")</f>
        <v>270.71999999999997</v>
      </c>
      <c r="BO448" s="64">
        <f>IFERROR(1/J448*(X448/H448),"0")</f>
        <v>0.45527389277389274</v>
      </c>
      <c r="BP448" s="64">
        <f>IFERROR(1/J448*(Y448/H448),"0")</f>
        <v>0.46153846153846156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47.348484848484844</v>
      </c>
      <c r="Y451" s="565">
        <f>IFERROR(Y448/H448,"0")+IFERROR(Y449/H449,"0")+IFERROR(Y450/H450,"0")</f>
        <v>48</v>
      </c>
      <c r="Z451" s="565">
        <f>IFERROR(IF(Z448="",0,Z448),"0")+IFERROR(IF(Z449="",0,Z449),"0")+IFERROR(IF(Z450="",0,Z450),"0")</f>
        <v>0.57408000000000003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250</v>
      </c>
      <c r="Y452" s="565">
        <f>IFERROR(SUM(Y448:Y450),"0")</f>
        <v>253.44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100</v>
      </c>
      <c r="Y454" s="564">
        <f t="shared" ref="Y454:Y460" si="69">IFERROR(IF(X454="",0,CEILING((X454/$H454),1)*$H454),"")</f>
        <v>100.32000000000001</v>
      </c>
      <c r="Z454" s="36">
        <f>IFERROR(IF(Y454=0,"",ROUNDUP(Y454/H454,0)*0.01196),"")</f>
        <v>0.22724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106.81818181818181</v>
      </c>
      <c r="BN454" s="64">
        <f t="shared" ref="BN454:BN460" si="71">IFERROR(Y454*I454/H454,"0")</f>
        <v>107.16</v>
      </c>
      <c r="BO454" s="64">
        <f t="shared" ref="BO454:BO460" si="72">IFERROR(1/J454*(X454/H454),"0")</f>
        <v>0.18210955710955709</v>
      </c>
      <c r="BP454" s="64">
        <f t="shared" ref="BP454:BP460" si="73">IFERROR(1/J454*(Y454/H454),"0")</f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50</v>
      </c>
      <c r="Y455" s="564">
        <f t="shared" si="69"/>
        <v>52.800000000000004</v>
      </c>
      <c r="Z455" s="36">
        <f>IFERROR(IF(Y455=0,"",ROUNDUP(Y455/H455,0)*0.01196),"")</f>
        <v>0.1196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53.409090909090907</v>
      </c>
      <c r="BN455" s="64">
        <f t="shared" si="71"/>
        <v>56.400000000000006</v>
      </c>
      <c r="BO455" s="64">
        <f t="shared" si="72"/>
        <v>9.1054778554778545E-2</v>
      </c>
      <c r="BP455" s="64">
        <f t="shared" si="73"/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70</v>
      </c>
      <c r="Y456" s="564">
        <f t="shared" si="69"/>
        <v>73.92</v>
      </c>
      <c r="Z456" s="36">
        <f>IFERROR(IF(Y456=0,"",ROUNDUP(Y456/H456,0)*0.01196),"")</f>
        <v>0.16744000000000001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74.772727272727266</v>
      </c>
      <c r="BN456" s="64">
        <f t="shared" si="71"/>
        <v>78.959999999999994</v>
      </c>
      <c r="BO456" s="64">
        <f t="shared" si="72"/>
        <v>0.12747668997668998</v>
      </c>
      <c r="BP456" s="64">
        <f t="shared" si="73"/>
        <v>0.13461538461538464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41.666666666666664</v>
      </c>
      <c r="Y461" s="565">
        <f>IFERROR(Y454/H454,"0")+IFERROR(Y455/H455,"0")+IFERROR(Y456/H456,"0")+IFERROR(Y457/H457,"0")+IFERROR(Y458/H458,"0")+IFERROR(Y459/H459,"0")+IFERROR(Y460/H460,"0")</f>
        <v>43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0.51427999999999996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220</v>
      </c>
      <c r="Y462" s="565">
        <f>IFERROR(SUM(Y454:Y460),"0")</f>
        <v>227.04000000000002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7715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7773.0599999999995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8015.3508321967229</v>
      </c>
      <c r="Y506" s="565">
        <f>IFERROR(SUM(BN22:BN502),"0")</f>
        <v>8076.0900000000011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12</v>
      </c>
      <c r="Y507" s="38">
        <f>ROUNDUP(SUM(BP22:BP502),0)</f>
        <v>12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8315.3508321967238</v>
      </c>
      <c r="Y508" s="565">
        <f>GrossWeightTotalR+PalletQtyTotalR*25</f>
        <v>8376.09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685.42021651610685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692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12.55696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149.4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100.80000000000001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6435</v>
      </c>
      <c r="U515" s="46">
        <f>IFERROR(Y366*1,"0")+IFERROR(Y367*1,"0")+IFERROR(Y368*1,"0")+IFERROR(Y369*1,"0")+IFERROR(Y373*1,"0")+IFERROR(Y377*1,"0")+IFERROR(Y378*1,"0")+IFERROR(Y382*1,"0")</f>
        <v>153.29999999999998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934.56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,90"/>
        <filter val="12"/>
        <filter val="14,63"/>
        <filter val="150,00"/>
        <filter val="166,67"/>
        <filter val="2 500,00"/>
        <filter val="220,00"/>
        <filter val="233,33"/>
        <filter val="250,00"/>
        <filter val="3 500,00"/>
        <filter val="34,25"/>
        <filter val="400,00"/>
        <filter val="41,67"/>
        <filter val="44,44"/>
        <filter val="45,00"/>
        <filter val="450,00"/>
        <filter val="47,35"/>
        <filter val="5,95"/>
        <filter val="50,00"/>
        <filter val="500,00"/>
        <filter val="685,42"/>
        <filter val="7 715,00"/>
        <filter val="70,00"/>
        <filter val="8 015,35"/>
        <filter val="8 315,35"/>
        <filter val="85,23"/>
        <filter val="95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