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98EA853-E264-4721-8E21-EBB3EA50E3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Y507" i="1"/>
  <c r="Z227" i="1"/>
  <c r="Z167" i="1"/>
  <c r="Z122" i="1"/>
  <c r="Y505" i="1"/>
  <c r="Z483" i="1"/>
  <c r="Z461" i="1"/>
  <c r="Z316" i="1"/>
  <c r="Z310" i="1"/>
  <c r="Z101" i="1"/>
  <c r="Z32" i="1"/>
  <c r="Z510" i="1" s="1"/>
  <c r="Y509" i="1"/>
  <c r="Y506" i="1"/>
  <c r="Z244" i="1"/>
  <c r="Z199" i="1"/>
  <c r="Z173" i="1"/>
  <c r="Y508" i="1" l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<sst xmlns="http://schemas.openxmlformats.org/spreadsheetml/2006/main" count="2263" uniqueCount="827">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</sst>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6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964</v>
      </c>
      <c r="Y41" s="564">
        <f>IFERROR(IF(X41="",0,CEILING((X41/$H41),1)*$H41),"")</f>
        <v>972.00000000000011</v>
      </c>
      <c r="Z41" s="36">
        <f>IFERROR(IF(Y41=0,"",ROUNDUP(Y41/H41,0)*0.01898),"")</f>
        <v>1.7081999999999999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1002.8277777777777</v>
      </c>
      <c r="BN41" s="64">
        <f>IFERROR(Y41*I41/H41,"0")</f>
        <v>1011.15</v>
      </c>
      <c r="BO41" s="64">
        <f>IFERROR(1/J41*(X41/H41),"0")</f>
        <v>1.3946759259259258</v>
      </c>
      <c r="BP41" s="64">
        <f>IFERROR(1/J41*(Y41/H41),"0")</f>
        <v>1.40625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55</v>
      </c>
      <c r="Y43" s="564">
        <f>IFERROR(IF(X43="",0,CEILING((X43/$H43),1)*$H43),"")</f>
        <v>55.5</v>
      </c>
      <c r="Z43" s="36">
        <f>IFERROR(IF(Y43=0,"",ROUNDUP(Y43/H43,0)*0.00902),"")</f>
        <v>0.1353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58.121621621621621</v>
      </c>
      <c r="BN43" s="64">
        <f>IFERROR(Y43*I43/H43,"0")</f>
        <v>58.65</v>
      </c>
      <c r="BO43" s="64">
        <f>IFERROR(1/J43*(X43/H43),"0")</f>
        <v>0.11261261261261261</v>
      </c>
      <c r="BP43" s="64">
        <f>IFERROR(1/J43*(Y43/H43),"0")</f>
        <v>0.11363636363636365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104.12412412412412</v>
      </c>
      <c r="Y44" s="565">
        <f>IFERROR(Y41/H41,"0")+IFERROR(Y42/H42,"0")+IFERROR(Y43/H43,"0")</f>
        <v>105</v>
      </c>
      <c r="Z44" s="565">
        <f>IFERROR(IF(Z41="",0,Z41),"0")+IFERROR(IF(Z42="",0,Z42),"0")+IFERROR(IF(Z43="",0,Z43),"0")</f>
        <v>1.8434999999999999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1019</v>
      </c>
      <c r="Y45" s="565">
        <f>IFERROR(SUM(Y41:Y43),"0")</f>
        <v>1027.5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130</v>
      </c>
      <c r="Y52" s="564">
        <f t="shared" ref="Y52:Y57" si="6">IFERROR(IF(X52="",0,CEILING((X52/$H52),1)*$H52),"")</f>
        <v>134.39999999999998</v>
      </c>
      <c r="Z52" s="36">
        <f>IFERROR(IF(Y52=0,"",ROUNDUP(Y52/H52,0)*0.01898),"")</f>
        <v>0.22776000000000002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135.04910714285714</v>
      </c>
      <c r="BN52" s="64">
        <f t="shared" ref="BN52:BN57" si="8">IFERROR(Y52*I52/H52,"0")</f>
        <v>139.61999999999998</v>
      </c>
      <c r="BO52" s="64">
        <f t="shared" ref="BO52:BO57" si="9">IFERROR(1/J52*(X52/H52),"0")</f>
        <v>0.18136160714285715</v>
      </c>
      <c r="BP52" s="64">
        <f t="shared" ref="BP52:BP57" si="10">IFERROR(1/J52*(Y52/H52),"0")</f>
        <v>0.18749999999999997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191</v>
      </c>
      <c r="Y53" s="564">
        <f t="shared" si="6"/>
        <v>194.4</v>
      </c>
      <c r="Z53" s="36">
        <f>IFERROR(IF(Y53=0,"",ROUNDUP(Y53/H53,0)*0.01898),"")</f>
        <v>0.34164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198.69305555555553</v>
      </c>
      <c r="BN53" s="64">
        <f t="shared" si="8"/>
        <v>202.22999999999996</v>
      </c>
      <c r="BO53" s="64">
        <f t="shared" si="9"/>
        <v>0.27633101851851849</v>
      </c>
      <c r="BP53" s="64">
        <f t="shared" si="10"/>
        <v>0.28125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76</v>
      </c>
      <c r="Y55" s="564">
        <f t="shared" si="6"/>
        <v>76</v>
      </c>
      <c r="Z55" s="36">
        <f>IFERROR(IF(Y55=0,"",ROUNDUP(Y55/H55,0)*0.00902),"")</f>
        <v>0.17138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79.989999999999995</v>
      </c>
      <c r="BN55" s="64">
        <f t="shared" si="8"/>
        <v>79.989999999999995</v>
      </c>
      <c r="BO55" s="64">
        <f t="shared" si="9"/>
        <v>0.14393939393939395</v>
      </c>
      <c r="BP55" s="64">
        <f t="shared" si="10"/>
        <v>0.14393939393939395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48.292328042328037</v>
      </c>
      <c r="Y58" s="565">
        <f>IFERROR(Y52/H52,"0")+IFERROR(Y53/H53,"0")+IFERROR(Y54/H54,"0")+IFERROR(Y55/H55,"0")+IFERROR(Y56/H56,"0")+IFERROR(Y57/H57,"0")</f>
        <v>49</v>
      </c>
      <c r="Z58" s="565">
        <f>IFERROR(IF(Z52="",0,Z52),"0")+IFERROR(IF(Z53="",0,Z53),"0")+IFERROR(IF(Z54="",0,Z54),"0")+IFERROR(IF(Z55="",0,Z55),"0")+IFERROR(IF(Z56="",0,Z56),"0")+IFERROR(IF(Z57="",0,Z57),"0")</f>
        <v>0.74077999999999999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397</v>
      </c>
      <c r="Y59" s="565">
        <f>IFERROR(SUM(Y52:Y57),"0")</f>
        <v>404.79999999999995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303</v>
      </c>
      <c r="Y61" s="564">
        <f>IFERROR(IF(X61="",0,CEILING((X61/$H61),1)*$H61),"")</f>
        <v>313.20000000000005</v>
      </c>
      <c r="Z61" s="36">
        <f>IFERROR(IF(Y61=0,"",ROUNDUP(Y61/H61,0)*0.01898),"")</f>
        <v>0.55042000000000002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315.20416666666665</v>
      </c>
      <c r="BN61" s="64">
        <f>IFERROR(Y61*I61/H61,"0")</f>
        <v>325.815</v>
      </c>
      <c r="BO61" s="64">
        <f>IFERROR(1/J61*(X61/H61),"0")</f>
        <v>0.43836805555555552</v>
      </c>
      <c r="BP61" s="64">
        <f>IFERROR(1/J61*(Y61/H61),"0")</f>
        <v>0.45312500000000006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28.055555555555554</v>
      </c>
      <c r="Y65" s="565">
        <f>IFERROR(Y61/H61,"0")+IFERROR(Y62/H62,"0")+IFERROR(Y63/H63,"0")+IFERROR(Y64/H64,"0")</f>
        <v>29.000000000000004</v>
      </c>
      <c r="Z65" s="565">
        <f>IFERROR(IF(Z61="",0,Z61),"0")+IFERROR(IF(Z62="",0,Z62),"0")+IFERROR(IF(Z63="",0,Z63),"0")+IFERROR(IF(Z64="",0,Z64),"0")</f>
        <v>0.55042000000000002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303</v>
      </c>
      <c r="Y66" s="565">
        <f>IFERROR(SUM(Y61:Y64),"0")</f>
        <v>313.20000000000005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12</v>
      </c>
      <c r="Y75" s="564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12.621428571428572</v>
      </c>
      <c r="BN75" s="64">
        <f t="shared" si="13"/>
        <v>17.670000000000002</v>
      </c>
      <c r="BO75" s="64">
        <f t="shared" si="14"/>
        <v>2.2321428571428572E-2</v>
      </c>
      <c r="BP75" s="64">
        <f t="shared" si="15"/>
        <v>3.125E-2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1.4285714285714286</v>
      </c>
      <c r="Y80" s="565">
        <f>IFERROR(Y74/H74,"0")+IFERROR(Y75/H75,"0")+IFERROR(Y76/H76,"0")+IFERROR(Y77/H77,"0")+IFERROR(Y78/H78,"0")+IFERROR(Y79/H79,"0")</f>
        <v>2</v>
      </c>
      <c r="Z80" s="565">
        <f>IFERROR(IF(Z74="",0,Z74),"0")+IFERROR(IF(Z75="",0,Z75),"0")+IFERROR(IF(Z76="",0,Z76),"0")+IFERROR(IF(Z77="",0,Z77),"0")+IFERROR(IF(Z78="",0,Z78),"0")+IFERROR(IF(Z79="",0,Z79),"0")</f>
        <v>3.7960000000000001E-2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12</v>
      </c>
      <c r="Y81" s="565">
        <f>IFERROR(SUM(Y74:Y79),"0")</f>
        <v>16.8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244</v>
      </c>
      <c r="Y89" s="564">
        <f>IFERROR(IF(X89="",0,CEILING((X89/$H89),1)*$H89),"")</f>
        <v>248.4</v>
      </c>
      <c r="Z89" s="36">
        <f>IFERROR(IF(Y89=0,"",ROUNDUP(Y89/H89,0)*0.01898),"")</f>
        <v>0.43653999999999998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253.82777777777773</v>
      </c>
      <c r="BN89" s="64">
        <f>IFERROR(Y89*I89/H89,"0")</f>
        <v>258.40499999999997</v>
      </c>
      <c r="BO89" s="64">
        <f>IFERROR(1/J89*(X89/H89),"0")</f>
        <v>0.35300925925925924</v>
      </c>
      <c r="BP89" s="64">
        <f>IFERROR(1/J89*(Y89/H89),"0")</f>
        <v>0.359375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102</v>
      </c>
      <c r="Y91" s="564">
        <f>IFERROR(IF(X91="",0,CEILING((X91/$H91),1)*$H91),"")</f>
        <v>103.5</v>
      </c>
      <c r="Z91" s="36">
        <f>IFERROR(IF(Y91=0,"",ROUNDUP(Y91/H91,0)*0.00902),"")</f>
        <v>0.20746000000000001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106.76</v>
      </c>
      <c r="BN91" s="64">
        <f>IFERROR(Y91*I91/H91,"0")</f>
        <v>108.33</v>
      </c>
      <c r="BO91" s="64">
        <f>IFERROR(1/J91*(X91/H91),"0")</f>
        <v>0.17171717171717174</v>
      </c>
      <c r="BP91" s="64">
        <f>IFERROR(1/J91*(Y91/H91),"0")</f>
        <v>0.17424242424242425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45.25925925925926</v>
      </c>
      <c r="Y92" s="565">
        <f>IFERROR(Y89/H89,"0")+IFERROR(Y90/H90,"0")+IFERROR(Y91/H91,"0")</f>
        <v>46</v>
      </c>
      <c r="Z92" s="565">
        <f>IFERROR(IF(Z89="",0,Z89),"0")+IFERROR(IF(Z90="",0,Z90),"0")+IFERROR(IF(Z91="",0,Z91),"0")</f>
        <v>0.64400000000000002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346</v>
      </c>
      <c r="Y93" s="565">
        <f>IFERROR(SUM(Y89:Y91),"0")</f>
        <v>351.9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106</v>
      </c>
      <c r="Y95" s="564">
        <f t="shared" ref="Y95:Y100" si="16">IFERROR(IF(X95="",0,CEILING((X95/$H95),1)*$H95),"")</f>
        <v>113.39999999999999</v>
      </c>
      <c r="Z95" s="36">
        <f>IFERROR(IF(Y95=0,"",ROUNDUP(Y95/H95,0)*0.01898),"")</f>
        <v>0.26572000000000001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112.79185185185186</v>
      </c>
      <c r="BN95" s="64">
        <f t="shared" ref="BN95:BN100" si="18">IFERROR(Y95*I95/H95,"0")</f>
        <v>120.66599999999998</v>
      </c>
      <c r="BO95" s="64">
        <f t="shared" ref="BO95:BO100" si="19">IFERROR(1/J95*(X95/H95),"0")</f>
        <v>0.20447530864197533</v>
      </c>
      <c r="BP95" s="64">
        <f t="shared" ref="BP95:BP100" si="20">IFERROR(1/J95*(Y95/H95),"0")</f>
        <v>0.21875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81</v>
      </c>
      <c r="Y99" s="564">
        <f t="shared" si="16"/>
        <v>81</v>
      </c>
      <c r="Z99" s="36">
        <f>IFERROR(IF(Y99=0,"",ROUNDUP(Y99/H99,0)*0.00651),"")</f>
        <v>0.1953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88.559999999999988</v>
      </c>
      <c r="BN99" s="64">
        <f t="shared" si="18"/>
        <v>88.559999999999988</v>
      </c>
      <c r="BO99" s="64">
        <f t="shared" si="19"/>
        <v>0.16483516483516483</v>
      </c>
      <c r="BP99" s="64">
        <f t="shared" si="20"/>
        <v>0.16483516483516483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43.086419753086417</v>
      </c>
      <c r="Y101" s="565">
        <f>IFERROR(Y95/H95,"0")+IFERROR(Y96/H96,"0")+IFERROR(Y97/H97,"0")+IFERROR(Y98/H98,"0")+IFERROR(Y99/H99,"0")+IFERROR(Y100/H100,"0")</f>
        <v>44</v>
      </c>
      <c r="Z101" s="565">
        <f>IFERROR(IF(Z95="",0,Z95),"0")+IFERROR(IF(Z96="",0,Z96),"0")+IFERROR(IF(Z97="",0,Z97),"0")+IFERROR(IF(Z98="",0,Z98),"0")+IFERROR(IF(Z99="",0,Z99),"0")+IFERROR(IF(Z100="",0,Z100),"0")</f>
        <v>0.46101999999999999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187</v>
      </c>
      <c r="Y102" s="565">
        <f>IFERROR(SUM(Y95:Y100),"0")</f>
        <v>194.39999999999998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424</v>
      </c>
      <c r="Y105" s="564">
        <f>IFERROR(IF(X105="",0,CEILING((X105/$H105),1)*$H105),"")</f>
        <v>432</v>
      </c>
      <c r="Z105" s="36">
        <f>IFERROR(IF(Y105=0,"",ROUNDUP(Y105/H105,0)*0.01898),"")</f>
        <v>0.75919999999999999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441.07777777777767</v>
      </c>
      <c r="BN105" s="64">
        <f>IFERROR(Y105*I105/H105,"0")</f>
        <v>449.39999999999992</v>
      </c>
      <c r="BO105" s="64">
        <f>IFERROR(1/J105*(X105/H105),"0")</f>
        <v>0.61342592592592593</v>
      </c>
      <c r="BP105" s="64">
        <f>IFERROR(1/J105*(Y105/H105),"0")</f>
        <v>0.625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220</v>
      </c>
      <c r="Y107" s="564">
        <f>IFERROR(IF(X107="",0,CEILING((X107/$H107),1)*$H107),"")</f>
        <v>220.5</v>
      </c>
      <c r="Z107" s="36">
        <f>IFERROR(IF(Y107=0,"",ROUNDUP(Y107/H107,0)*0.00902),"")</f>
        <v>0.44198000000000004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230.26666666666668</v>
      </c>
      <c r="BN107" s="64">
        <f>IFERROR(Y107*I107/H107,"0")</f>
        <v>230.79000000000002</v>
      </c>
      <c r="BO107" s="64">
        <f>IFERROR(1/J107*(X107/H107),"0")</f>
        <v>0.37037037037037035</v>
      </c>
      <c r="BP107" s="64">
        <f>IFERROR(1/J107*(Y107/H107),"0")</f>
        <v>0.37121212121212122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88.148148148148152</v>
      </c>
      <c r="Y109" s="565">
        <f>IFERROR(Y105/H105,"0")+IFERROR(Y106/H106,"0")+IFERROR(Y107/H107,"0")+IFERROR(Y108/H108,"0")</f>
        <v>89</v>
      </c>
      <c r="Z109" s="565">
        <f>IFERROR(IF(Z105="",0,Z105),"0")+IFERROR(IF(Z106="",0,Z106),"0")+IFERROR(IF(Z107="",0,Z107),"0")+IFERROR(IF(Z108="",0,Z108),"0")</f>
        <v>1.2011799999999999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644</v>
      </c>
      <c r="Y110" s="565">
        <f>IFERROR(SUM(Y105:Y108),"0")</f>
        <v>652.5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77</v>
      </c>
      <c r="Y112" s="564">
        <f>IFERROR(IF(X112="",0,CEILING((X112/$H112),1)*$H112),"")</f>
        <v>86.4</v>
      </c>
      <c r="Z112" s="36">
        <f>IFERROR(IF(Y112=0,"",ROUNDUP(Y112/H112,0)*0.01898),"")</f>
        <v>0.15184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80.101388888888877</v>
      </c>
      <c r="BN112" s="64">
        <f>IFERROR(Y112*I112/H112,"0")</f>
        <v>89.88</v>
      </c>
      <c r="BO112" s="64">
        <f>IFERROR(1/J112*(X112/H112),"0")</f>
        <v>0.11140046296296295</v>
      </c>
      <c r="BP112" s="64">
        <f>IFERROR(1/J112*(Y112/H112),"0")</f>
        <v>0.125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50</v>
      </c>
      <c r="Y114" s="564">
        <f>IFERROR(IF(X114="",0,CEILING((X114/$H114),1)*$H114),"")</f>
        <v>50.4</v>
      </c>
      <c r="Z114" s="36">
        <f>IFERROR(IF(Y114=0,"",ROUNDUP(Y114/H114,0)*0.00651),"")</f>
        <v>0.13671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53.75</v>
      </c>
      <c r="BN114" s="64">
        <f>IFERROR(Y114*I114/H114,"0")</f>
        <v>54.180000000000007</v>
      </c>
      <c r="BO114" s="64">
        <f>IFERROR(1/J114*(X114/H114),"0")</f>
        <v>0.11446886446886449</v>
      </c>
      <c r="BP114" s="64">
        <f>IFERROR(1/J114*(Y114/H114),"0")</f>
        <v>0.11538461538461539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27.962962962962965</v>
      </c>
      <c r="Y115" s="565">
        <f>IFERROR(Y112/H112,"0")+IFERROR(Y113/H113,"0")+IFERROR(Y114/H114,"0")</f>
        <v>29</v>
      </c>
      <c r="Z115" s="565">
        <f>IFERROR(IF(Z112="",0,Z112),"0")+IFERROR(IF(Z113="",0,Z113),"0")+IFERROR(IF(Z114="",0,Z114),"0")</f>
        <v>0.28854999999999997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127</v>
      </c>
      <c r="Y116" s="565">
        <f>IFERROR(SUM(Y112:Y114),"0")</f>
        <v>136.80000000000001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230</v>
      </c>
      <c r="Y118" s="564">
        <f>IFERROR(IF(X118="",0,CEILING((X118/$H118),1)*$H118),"")</f>
        <v>234.89999999999998</v>
      </c>
      <c r="Z118" s="36">
        <f>IFERROR(IF(Y118=0,"",ROUNDUP(Y118/H118,0)*0.01898),"")</f>
        <v>0.55042000000000002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244.56666666666666</v>
      </c>
      <c r="BN118" s="64">
        <f>IFERROR(Y118*I118/H118,"0")</f>
        <v>249.77699999999999</v>
      </c>
      <c r="BO118" s="64">
        <f>IFERROR(1/J118*(X118/H118),"0")</f>
        <v>0.44367283950617287</v>
      </c>
      <c r="BP118" s="64">
        <f>IFERROR(1/J118*(Y118/H118),"0")</f>
        <v>0.453125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198</v>
      </c>
      <c r="Y120" s="564">
        <f>IFERROR(IF(X120="",0,CEILING((X120/$H120),1)*$H120),"")</f>
        <v>199.8</v>
      </c>
      <c r="Z120" s="36">
        <f>IFERROR(IF(Y120=0,"",ROUNDUP(Y120/H120,0)*0.00651),"")</f>
        <v>0.48174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216.48</v>
      </c>
      <c r="BN120" s="64">
        <f>IFERROR(Y120*I120/H120,"0")</f>
        <v>218.44800000000001</v>
      </c>
      <c r="BO120" s="64">
        <f>IFERROR(1/J120*(X120/H120),"0")</f>
        <v>0.40293040293040294</v>
      </c>
      <c r="BP120" s="64">
        <f>IFERROR(1/J120*(Y120/H120),"0")</f>
        <v>0.40659340659340665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101.72839506172839</v>
      </c>
      <c r="Y122" s="565">
        <f>IFERROR(Y118/H118,"0")+IFERROR(Y119/H119,"0")+IFERROR(Y120/H120,"0")+IFERROR(Y121/H121,"0")</f>
        <v>103</v>
      </c>
      <c r="Z122" s="565">
        <f>IFERROR(IF(Z118="",0,Z118),"0")+IFERROR(IF(Z119="",0,Z119),"0")+IFERROR(IF(Z120="",0,Z120),"0")+IFERROR(IF(Z121="",0,Z121),"0")</f>
        <v>1.03216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428</v>
      </c>
      <c r="Y123" s="565">
        <f>IFERROR(SUM(Y118:Y121),"0")</f>
        <v>434.7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85</v>
      </c>
      <c r="Y161" s="564">
        <f t="shared" si="21"/>
        <v>86.100000000000009</v>
      </c>
      <c r="Z161" s="36">
        <f>IFERROR(IF(Y161=0,"",ROUNDUP(Y161/H161,0)*0.00502),"")</f>
        <v>0.20582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90.261904761904759</v>
      </c>
      <c r="BN161" s="64">
        <f t="shared" si="23"/>
        <v>91.43</v>
      </c>
      <c r="BO161" s="64">
        <f t="shared" si="24"/>
        <v>0.17297517297517298</v>
      </c>
      <c r="BP161" s="64">
        <f t="shared" si="25"/>
        <v>0.17521367521367523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20</v>
      </c>
      <c r="Y163" s="564">
        <f t="shared" si="21"/>
        <v>21.6</v>
      </c>
      <c r="Z163" s="36">
        <f>IFERROR(IF(Y163=0,"",ROUNDUP(Y163/H163,0)*0.00502),"")</f>
        <v>6.0240000000000002E-2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21.444444444444446</v>
      </c>
      <c r="BN163" s="64">
        <f t="shared" si="23"/>
        <v>23.16</v>
      </c>
      <c r="BO163" s="64">
        <f t="shared" si="24"/>
        <v>4.7483380816714153E-2</v>
      </c>
      <c r="BP163" s="64">
        <f t="shared" si="25"/>
        <v>5.1282051282051287E-2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78</v>
      </c>
      <c r="Y164" s="564">
        <f t="shared" si="21"/>
        <v>79.8</v>
      </c>
      <c r="Z164" s="36">
        <f>IFERROR(IF(Y164=0,"",ROUNDUP(Y164/H164,0)*0.00502),"")</f>
        <v>0.19076000000000001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81.714285714285722</v>
      </c>
      <c r="BN164" s="64">
        <f t="shared" si="23"/>
        <v>83.6</v>
      </c>
      <c r="BO164" s="64">
        <f t="shared" si="24"/>
        <v>0.15873015873015872</v>
      </c>
      <c r="BP164" s="64">
        <f t="shared" si="25"/>
        <v>0.1623931623931624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88.73015873015872</v>
      </c>
      <c r="Y167" s="565">
        <f>IFERROR(Y158/H158,"0")+IFERROR(Y159/H159,"0")+IFERROR(Y160/H160,"0")+IFERROR(Y161/H161,"0")+IFERROR(Y162/H162,"0")+IFERROR(Y163/H163,"0")+IFERROR(Y164/H164,"0")+IFERROR(Y165/H165,"0")+IFERROR(Y166/H166,"0")</f>
        <v>91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0.45682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183</v>
      </c>
      <c r="Y168" s="565">
        <f>IFERROR(SUM(Y158:Y166),"0")</f>
        <v>187.5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26</v>
      </c>
      <c r="Y187" s="564">
        <f>IFERROR(IF(X187="",0,CEILING((X187/$H187),1)*$H187),"")</f>
        <v>27.3</v>
      </c>
      <c r="Z187" s="36">
        <f>IFERROR(IF(Y187=0,"",ROUNDUP(Y187/H187,0)*0.00651),"")</f>
        <v>8.4629999999999997E-2</v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28.228571428571424</v>
      </c>
      <c r="BN187" s="64">
        <f>IFERROR(Y187*I187/H187,"0")</f>
        <v>29.639999999999997</v>
      </c>
      <c r="BO187" s="64">
        <f>IFERROR(1/J187*(X187/H187),"0")</f>
        <v>6.8027210884353734E-2</v>
      </c>
      <c r="BP187" s="64">
        <f>IFERROR(1/J187*(Y187/H187),"0")</f>
        <v>7.1428571428571438E-2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12.38095238095238</v>
      </c>
      <c r="Y188" s="565">
        <f>IFERROR(Y186/H186,"0")+IFERROR(Y187/H187,"0")</f>
        <v>13</v>
      </c>
      <c r="Z188" s="565">
        <f>IFERROR(IF(Z186="",0,Z186),"0")+IFERROR(IF(Z187="",0,Z187),"0")</f>
        <v>8.4629999999999997E-2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26</v>
      </c>
      <c r="Y189" s="565">
        <f>IFERROR(SUM(Y186:Y187),"0")</f>
        <v>27.3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315</v>
      </c>
      <c r="Y191" s="564">
        <f t="shared" ref="Y191:Y198" si="26">IFERROR(IF(X191="",0,CEILING((X191/$H191),1)*$H191),"")</f>
        <v>318.60000000000002</v>
      </c>
      <c r="Z191" s="36">
        <f>IFERROR(IF(Y191=0,"",ROUNDUP(Y191/H191,0)*0.00902),"")</f>
        <v>0.53217999999999999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327.25</v>
      </c>
      <c r="BN191" s="64">
        <f t="shared" ref="BN191:BN198" si="28">IFERROR(Y191*I191/H191,"0")</f>
        <v>330.99</v>
      </c>
      <c r="BO191" s="64">
        <f t="shared" ref="BO191:BO198" si="29">IFERROR(1/J191*(X191/H191),"0")</f>
        <v>0.44191919191919188</v>
      </c>
      <c r="BP191" s="64">
        <f t="shared" ref="BP191:BP198" si="30">IFERROR(1/J191*(Y191/H191),"0")</f>
        <v>0.44696969696969696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256</v>
      </c>
      <c r="Y192" s="564">
        <f t="shared" si="26"/>
        <v>259.20000000000005</v>
      </c>
      <c r="Z192" s="36">
        <f>IFERROR(IF(Y192=0,"",ROUNDUP(Y192/H192,0)*0.00902),"")</f>
        <v>0.43296000000000001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265.95555555555558</v>
      </c>
      <c r="BN192" s="64">
        <f t="shared" si="28"/>
        <v>269.28000000000003</v>
      </c>
      <c r="BO192" s="64">
        <f t="shared" si="29"/>
        <v>0.35914702581369246</v>
      </c>
      <c r="BP192" s="64">
        <f t="shared" si="30"/>
        <v>0.3636363636363637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181</v>
      </c>
      <c r="Y194" s="564">
        <f t="shared" si="26"/>
        <v>183.60000000000002</v>
      </c>
      <c r="Z194" s="36">
        <f>IFERROR(IF(Y194=0,"",ROUNDUP(Y194/H194,0)*0.00902),"")</f>
        <v>0.30668000000000001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188.03888888888889</v>
      </c>
      <c r="BN194" s="64">
        <f t="shared" si="28"/>
        <v>190.74</v>
      </c>
      <c r="BO194" s="64">
        <f t="shared" si="29"/>
        <v>0.2539281705948373</v>
      </c>
      <c r="BP194" s="64">
        <f t="shared" si="30"/>
        <v>0.25757575757575757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50</v>
      </c>
      <c r="Y195" s="564">
        <f t="shared" si="26"/>
        <v>50.4</v>
      </c>
      <c r="Z195" s="36">
        <f>IFERROR(IF(Y195=0,"",ROUNDUP(Y195/H195,0)*0.00502),"")</f>
        <v>0.14056000000000002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53.611111111111107</v>
      </c>
      <c r="BN195" s="64">
        <f t="shared" si="28"/>
        <v>54.039999999999992</v>
      </c>
      <c r="BO195" s="64">
        <f t="shared" si="29"/>
        <v>0.11870845204178539</v>
      </c>
      <c r="BP195" s="64">
        <f t="shared" si="30"/>
        <v>0.11965811965811968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31</v>
      </c>
      <c r="Y196" s="564">
        <f t="shared" si="26"/>
        <v>32.4</v>
      </c>
      <c r="Z196" s="36">
        <f>IFERROR(IF(Y196=0,"",ROUNDUP(Y196/H196,0)*0.00502),"")</f>
        <v>9.0359999999999996E-2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32.722222222222221</v>
      </c>
      <c r="BN196" s="64">
        <f t="shared" si="28"/>
        <v>34.199999999999996</v>
      </c>
      <c r="BO196" s="64">
        <f t="shared" si="29"/>
        <v>7.3599240265906932E-2</v>
      </c>
      <c r="BP196" s="64">
        <f t="shared" si="30"/>
        <v>7.6923076923076927E-2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41</v>
      </c>
      <c r="Y198" s="564">
        <f t="shared" si="26"/>
        <v>41.4</v>
      </c>
      <c r="Z198" s="36">
        <f>IFERROR(IF(Y198=0,"",ROUNDUP(Y198/H198,0)*0.00502),"")</f>
        <v>0.11546000000000001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43.277777777777771</v>
      </c>
      <c r="BN198" s="64">
        <f t="shared" si="28"/>
        <v>43.699999999999996</v>
      </c>
      <c r="BO198" s="64">
        <f t="shared" si="29"/>
        <v>9.7340930674264026E-2</v>
      </c>
      <c r="BP198" s="64">
        <f t="shared" si="30"/>
        <v>9.8290598290598302E-2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207.03703703703701</v>
      </c>
      <c r="Y199" s="565">
        <f>IFERROR(Y191/H191,"0")+IFERROR(Y192/H192,"0")+IFERROR(Y193/H193,"0")+IFERROR(Y194/H194,"0")+IFERROR(Y195/H195,"0")+IFERROR(Y196/H196,"0")+IFERROR(Y197/H197,"0")+IFERROR(Y198/H198,"0")</f>
        <v>210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1.6181999999999999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874</v>
      </c>
      <c r="Y200" s="565">
        <f>IFERROR(SUM(Y191:Y198),"0")</f>
        <v>885.6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316</v>
      </c>
      <c r="Y204" s="564">
        <f t="shared" si="31"/>
        <v>321.89999999999998</v>
      </c>
      <c r="Z204" s="36">
        <f>IFERROR(IF(Y204=0,"",ROUNDUP(Y204/H204,0)*0.01898),"")</f>
        <v>0.70226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334.85103448275862</v>
      </c>
      <c r="BN204" s="64">
        <f t="shared" si="33"/>
        <v>341.10300000000001</v>
      </c>
      <c r="BO204" s="64">
        <f t="shared" si="34"/>
        <v>0.56752873563218398</v>
      </c>
      <c r="BP204" s="64">
        <f t="shared" si="35"/>
        <v>0.578125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190</v>
      </c>
      <c r="Y205" s="564">
        <f t="shared" si="31"/>
        <v>192</v>
      </c>
      <c r="Z205" s="36">
        <f t="shared" ref="Z205:Z210" si="36">IFERROR(IF(Y205=0,"",ROUNDUP(Y205/H205,0)*0.00651),"")</f>
        <v>0.52080000000000004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211.375</v>
      </c>
      <c r="BN205" s="64">
        <f t="shared" si="33"/>
        <v>213.6</v>
      </c>
      <c r="BO205" s="64">
        <f t="shared" si="34"/>
        <v>0.43498168498168505</v>
      </c>
      <c r="BP205" s="64">
        <f t="shared" si="35"/>
        <v>0.43956043956043961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224</v>
      </c>
      <c r="Y207" s="564">
        <f t="shared" si="31"/>
        <v>225.6</v>
      </c>
      <c r="Z207" s="36">
        <f t="shared" si="36"/>
        <v>0.61194000000000004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247.52</v>
      </c>
      <c r="BN207" s="64">
        <f t="shared" si="33"/>
        <v>249.28800000000001</v>
      </c>
      <c r="BO207" s="64">
        <f t="shared" si="34"/>
        <v>0.51282051282051289</v>
      </c>
      <c r="BP207" s="64">
        <f t="shared" si="35"/>
        <v>0.51648351648351654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326</v>
      </c>
      <c r="Y208" s="564">
        <f t="shared" si="31"/>
        <v>326.39999999999998</v>
      </c>
      <c r="Z208" s="36">
        <f t="shared" si="36"/>
        <v>0.88536000000000004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360.23</v>
      </c>
      <c r="BN208" s="64">
        <f t="shared" si="33"/>
        <v>360.67200000000003</v>
      </c>
      <c r="BO208" s="64">
        <f t="shared" si="34"/>
        <v>0.74633699633699646</v>
      </c>
      <c r="BP208" s="64">
        <f t="shared" si="35"/>
        <v>0.74725274725274726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176</v>
      </c>
      <c r="Y209" s="564">
        <f t="shared" si="31"/>
        <v>177.6</v>
      </c>
      <c r="Z209" s="36">
        <f t="shared" si="36"/>
        <v>0.48174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194.48000000000002</v>
      </c>
      <c r="BN209" s="64">
        <f t="shared" si="33"/>
        <v>196.24800000000002</v>
      </c>
      <c r="BO209" s="64">
        <f t="shared" si="34"/>
        <v>0.402930402930403</v>
      </c>
      <c r="BP209" s="64">
        <f t="shared" si="35"/>
        <v>0.40659340659340665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157</v>
      </c>
      <c r="Y210" s="564">
        <f t="shared" si="31"/>
        <v>158.4</v>
      </c>
      <c r="Z210" s="36">
        <f t="shared" si="36"/>
        <v>0.42965999999999999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173.8775</v>
      </c>
      <c r="BN210" s="64">
        <f t="shared" si="33"/>
        <v>175.428</v>
      </c>
      <c r="BO210" s="64">
        <f t="shared" si="34"/>
        <v>0.35943223443223449</v>
      </c>
      <c r="BP210" s="64">
        <f t="shared" si="35"/>
        <v>0.36263736263736268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483.4051724137932</v>
      </c>
      <c r="Y211" s="565">
        <f>IFERROR(Y202/H202,"0")+IFERROR(Y203/H203,"0")+IFERROR(Y204/H204,"0")+IFERROR(Y205/H205,"0")+IFERROR(Y206/H206,"0")+IFERROR(Y207/H207,"0")+IFERROR(Y208/H208,"0")+IFERROR(Y209/H209,"0")+IFERROR(Y210/H210,"0")</f>
        <v>487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3.6317599999999999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1389</v>
      </c>
      <c r="Y212" s="565">
        <f>IFERROR(SUM(Y202:Y210),"0")</f>
        <v>1401.9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31</v>
      </c>
      <c r="Y214" s="564">
        <f>IFERROR(IF(X214="",0,CEILING((X214/$H214),1)*$H214),"")</f>
        <v>31.2</v>
      </c>
      <c r="Z214" s="36">
        <f>IFERROR(IF(Y214=0,"",ROUNDUP(Y214/H214,0)*0.00651),"")</f>
        <v>8.4629999999999997E-2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34.255000000000003</v>
      </c>
      <c r="BN214" s="64">
        <f>IFERROR(Y214*I214/H214,"0")</f>
        <v>34.476000000000006</v>
      </c>
      <c r="BO214" s="64">
        <f>IFERROR(1/J214*(X214/H214),"0")</f>
        <v>7.0970695970695982E-2</v>
      </c>
      <c r="BP214" s="64">
        <f>IFERROR(1/J214*(Y214/H214),"0")</f>
        <v>7.1428571428571438E-2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44</v>
      </c>
      <c r="Y215" s="564">
        <f>IFERROR(IF(X215="",0,CEILING((X215/$H215),1)*$H215),"")</f>
        <v>45.6</v>
      </c>
      <c r="Z215" s="36">
        <f>IFERROR(IF(Y215=0,"",ROUNDUP(Y215/H215,0)*0.00651),"")</f>
        <v>0.12369000000000001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48.620000000000005</v>
      </c>
      <c r="BN215" s="64">
        <f>IFERROR(Y215*I215/H215,"0")</f>
        <v>50.388000000000005</v>
      </c>
      <c r="BO215" s="64">
        <f>IFERROR(1/J215*(X215/H215),"0")</f>
        <v>0.10073260073260075</v>
      </c>
      <c r="BP215" s="64">
        <f>IFERROR(1/J215*(Y215/H215),"0")</f>
        <v>0.1043956043956044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31.250000000000004</v>
      </c>
      <c r="Y216" s="565">
        <f>IFERROR(Y214/H214,"0")+IFERROR(Y215/H215,"0")</f>
        <v>32</v>
      </c>
      <c r="Z216" s="565">
        <f>IFERROR(IF(Z214="",0,Z214),"0")+IFERROR(IF(Z215="",0,Z215),"0")</f>
        <v>0.20832000000000001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75</v>
      </c>
      <c r="Y217" s="565">
        <f>IFERROR(SUM(Y214:Y215),"0")</f>
        <v>76.8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85</v>
      </c>
      <c r="Y220" s="564">
        <f t="shared" ref="Y220:Y226" si="37">IFERROR(IF(X220="",0,CEILING((X220/$H220),1)*$H220),"")</f>
        <v>92.8</v>
      </c>
      <c r="Z220" s="36">
        <f>IFERROR(IF(Y220=0,"",ROUNDUP(Y220/H220,0)*0.01898),"")</f>
        <v>0.15184</v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88.1875</v>
      </c>
      <c r="BN220" s="64">
        <f t="shared" ref="BN220:BN226" si="39">IFERROR(Y220*I220/H220,"0")</f>
        <v>96.28</v>
      </c>
      <c r="BO220" s="64">
        <f t="shared" ref="BO220:BO226" si="40">IFERROR(1/J220*(X220/H220),"0")</f>
        <v>0.11449353448275862</v>
      </c>
      <c r="BP220" s="64">
        <f t="shared" ref="BP220:BP226" si="41">IFERROR(1/J220*(Y220/H220),"0")</f>
        <v>0.125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7.3275862068965516</v>
      </c>
      <c r="Y227" s="565">
        <f>IFERROR(Y220/H220,"0")+IFERROR(Y221/H221,"0")+IFERROR(Y222/H222,"0")+IFERROR(Y223/H223,"0")+IFERROR(Y224/H224,"0")+IFERROR(Y225/H225,"0")+IFERROR(Y226/H226,"0")</f>
        <v>8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0.15184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85</v>
      </c>
      <c r="Y228" s="565">
        <f>IFERROR(SUM(Y220:Y226),"0")</f>
        <v>92.8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13</v>
      </c>
      <c r="Y266" s="564">
        <f>IFERROR(IF(X266="",0,CEILING((X266/$H266),1)*$H266),"")</f>
        <v>14.399999999999999</v>
      </c>
      <c r="Z266" s="36">
        <f>IFERROR(IF(Y266=0,"",ROUNDUP(Y266/H266,0)*0.00651),"")</f>
        <v>3.9059999999999997E-2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14.365</v>
      </c>
      <c r="BN266" s="64">
        <f>IFERROR(Y266*I266/H266,"0")</f>
        <v>15.912000000000001</v>
      </c>
      <c r="BO266" s="64">
        <f>IFERROR(1/J266*(X266/H266),"0")</f>
        <v>2.9761904761904767E-2</v>
      </c>
      <c r="BP266" s="64">
        <f>IFERROR(1/J266*(Y266/H266),"0")</f>
        <v>3.2967032967032968E-2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19</v>
      </c>
      <c r="Y267" s="564">
        <f>IFERROR(IF(X267="",0,CEILING((X267/$H267),1)*$H267),"")</f>
        <v>19.2</v>
      </c>
      <c r="Z267" s="36">
        <f>IFERROR(IF(Y267=0,"",ROUNDUP(Y267/H267,0)*0.00651),"")</f>
        <v>5.2080000000000001E-2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20.425000000000001</v>
      </c>
      <c r="BN267" s="64">
        <f>IFERROR(Y267*I267/H267,"0")</f>
        <v>20.64</v>
      </c>
      <c r="BO267" s="64">
        <f>IFERROR(1/J267*(X267/H267),"0")</f>
        <v>4.3498168498168503E-2</v>
      </c>
      <c r="BP267" s="64">
        <f>IFERROR(1/J267*(Y267/H267),"0")</f>
        <v>4.3956043956043959E-2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13.333333333333334</v>
      </c>
      <c r="Y268" s="565">
        <f>IFERROR(Y265/H265,"0")+IFERROR(Y266/H266,"0")+IFERROR(Y267/H267,"0")</f>
        <v>14</v>
      </c>
      <c r="Z268" s="565">
        <f>IFERROR(IF(Z265="",0,Z265),"0")+IFERROR(IF(Z266="",0,Z266),"0")+IFERROR(IF(Z267="",0,Z267),"0")</f>
        <v>9.1139999999999999E-2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32</v>
      </c>
      <c r="Y269" s="565">
        <f>IFERROR(SUM(Y265:Y267),"0")</f>
        <v>33.599999999999994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2</v>
      </c>
      <c r="Y301" s="564">
        <f t="shared" si="47"/>
        <v>3.6</v>
      </c>
      <c r="Z301" s="36">
        <f>IFERROR(IF(Y301=0,"",ROUNDUP(Y301/H301,0)*0.00651),"")</f>
        <v>1.302E-2</v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2.2533333333333334</v>
      </c>
      <c r="BN301" s="64">
        <f t="shared" si="49"/>
        <v>4.056</v>
      </c>
      <c r="BO301" s="64">
        <f t="shared" si="50"/>
        <v>6.1050061050061059E-3</v>
      </c>
      <c r="BP301" s="64">
        <f t="shared" si="51"/>
        <v>1.098901098901099E-2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1.1111111111111112</v>
      </c>
      <c r="Y302" s="565">
        <f>IFERROR(Y295/H295,"0")+IFERROR(Y296/H296,"0")+IFERROR(Y297/H297,"0")+IFERROR(Y298/H298,"0")+IFERROR(Y299/H299,"0")+IFERROR(Y300/H300,"0")+IFERROR(Y301/H301,"0")</f>
        <v>2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1.302E-2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2</v>
      </c>
      <c r="Y303" s="565">
        <f>IFERROR(SUM(Y295:Y301),"0")</f>
        <v>3.6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68</v>
      </c>
      <c r="Y313" s="564">
        <f>IFERROR(IF(X313="",0,CEILING((X313/$H313),1)*$H313),"")</f>
        <v>75.600000000000009</v>
      </c>
      <c r="Z313" s="36">
        <f>IFERROR(IF(Y313=0,"",ROUNDUP(Y313/H313,0)*0.01898),"")</f>
        <v>0.17082</v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72.201428571428579</v>
      </c>
      <c r="BN313" s="64">
        <f>IFERROR(Y313*I313/H313,"0")</f>
        <v>80.271000000000001</v>
      </c>
      <c r="BO313" s="64">
        <f>IFERROR(1/J313*(X313/H313),"0")</f>
        <v>0.12648809523809523</v>
      </c>
      <c r="BP313" s="64">
        <f>IFERROR(1/J313*(Y313/H313),"0")</f>
        <v>0.140625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48</v>
      </c>
      <c r="Y314" s="564">
        <f>IFERROR(IF(X314="",0,CEILING((X314/$H314),1)*$H314),"")</f>
        <v>54.6</v>
      </c>
      <c r="Z314" s="36">
        <f>IFERROR(IF(Y314=0,"",ROUNDUP(Y314/H314,0)*0.01898),"")</f>
        <v>0.13286000000000001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51.19384615384616</v>
      </c>
      <c r="BN314" s="64">
        <f>IFERROR(Y314*I314/H314,"0")</f>
        <v>58.233000000000011</v>
      </c>
      <c r="BO314" s="64">
        <f>IFERROR(1/J314*(X314/H314),"0")</f>
        <v>9.6153846153846159E-2</v>
      </c>
      <c r="BP314" s="64">
        <f>IFERROR(1/J314*(Y314/H314),"0")</f>
        <v>0.109375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71</v>
      </c>
      <c r="Y315" s="564">
        <f>IFERROR(IF(X315="",0,CEILING((X315/$H315),1)*$H315),"")</f>
        <v>75.600000000000009</v>
      </c>
      <c r="Z315" s="36">
        <f>IFERROR(IF(Y315=0,"",ROUNDUP(Y315/H315,0)*0.01898),"")</f>
        <v>0.17082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75.386785714285708</v>
      </c>
      <c r="BN315" s="64">
        <f>IFERROR(Y315*I315/H315,"0")</f>
        <v>80.271000000000001</v>
      </c>
      <c r="BO315" s="64">
        <f>IFERROR(1/J315*(X315/H315),"0")</f>
        <v>0.13206845238095238</v>
      </c>
      <c r="BP315" s="64">
        <f>IFERROR(1/J315*(Y315/H315),"0")</f>
        <v>0.140625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22.701465201465201</v>
      </c>
      <c r="Y316" s="565">
        <f>IFERROR(Y313/H313,"0")+IFERROR(Y314/H314,"0")+IFERROR(Y315/H315,"0")</f>
        <v>25</v>
      </c>
      <c r="Z316" s="565">
        <f>IFERROR(IF(Z313="",0,Z313),"0")+IFERROR(IF(Z314="",0,Z314),"0")+IFERROR(IF(Z315="",0,Z315),"0")</f>
        <v>0.47450000000000003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187</v>
      </c>
      <c r="Y317" s="565">
        <f>IFERROR(SUM(Y313:Y315),"0")</f>
        <v>205.8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2</v>
      </c>
      <c r="Y321" s="564">
        <f>IFERROR(IF(X321="",0,CEILING((X321/$H321),1)*$H321),"")</f>
        <v>2.5499999999999998</v>
      </c>
      <c r="Z321" s="36">
        <f>IFERROR(IF(Y321=0,"",ROUNDUP(Y321/H321,0)*0.00651),"")</f>
        <v>6.5100000000000002E-3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2.3176470588235296</v>
      </c>
      <c r="BN321" s="64">
        <f>IFERROR(Y321*I321/H321,"0")</f>
        <v>2.9550000000000001</v>
      </c>
      <c r="BO321" s="64">
        <f>IFERROR(1/J321*(X321/H321),"0")</f>
        <v>4.3094160741219576E-3</v>
      </c>
      <c r="BP321" s="64">
        <f>IFERROR(1/J321*(Y321/H321),"0")</f>
        <v>5.4945054945054949E-3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23</v>
      </c>
      <c r="Y322" s="564">
        <f>IFERROR(IF(X322="",0,CEILING((X322/$H322),1)*$H322),"")</f>
        <v>25.5</v>
      </c>
      <c r="Z322" s="36">
        <f>IFERROR(IF(Y322=0,"",ROUNDUP(Y322/H322,0)*0.00651),"")</f>
        <v>6.5100000000000005E-2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25.976470588235294</v>
      </c>
      <c r="BN322" s="64">
        <f>IFERROR(Y322*I322/H322,"0")</f>
        <v>28.8</v>
      </c>
      <c r="BO322" s="64">
        <f>IFERROR(1/J322*(X322/H322),"0")</f>
        <v>4.9558284852402504E-2</v>
      </c>
      <c r="BP322" s="64">
        <f>IFERROR(1/J322*(Y322/H322),"0")</f>
        <v>5.4945054945054951E-2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9.8039215686274517</v>
      </c>
      <c r="Y323" s="565">
        <f>IFERROR(Y319/H319,"0")+IFERROR(Y320/H320,"0")+IFERROR(Y321/H321,"0")+IFERROR(Y322/H322,"0")</f>
        <v>11</v>
      </c>
      <c r="Z323" s="565">
        <f>IFERROR(IF(Z319="",0,Z319),"0")+IFERROR(IF(Z320="",0,Z320),"0")+IFERROR(IF(Z321="",0,Z321),"0")+IFERROR(IF(Z322="",0,Z322),"0")</f>
        <v>7.1610000000000007E-2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25</v>
      </c>
      <c r="Y324" s="565">
        <f>IFERROR(SUM(Y319:Y322),"0")</f>
        <v>28.05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1071</v>
      </c>
      <c r="Y341" s="564">
        <f t="shared" ref="Y341:Y347" si="52">IFERROR(IF(X341="",0,CEILING((X341/$H341),1)*$H341),"")</f>
        <v>1080</v>
      </c>
      <c r="Z341" s="36">
        <f>IFERROR(IF(Y341=0,"",ROUNDUP(Y341/H341,0)*0.02175),"")</f>
        <v>1.5659999999999998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1105.2720000000002</v>
      </c>
      <c r="BN341" s="64">
        <f t="shared" ref="BN341:BN347" si="54">IFERROR(Y341*I341/H341,"0")</f>
        <v>1114.5600000000002</v>
      </c>
      <c r="BO341" s="64">
        <f t="shared" ref="BO341:BO347" si="55">IFERROR(1/J341*(X341/H341),"0")</f>
        <v>1.4875</v>
      </c>
      <c r="BP341" s="64">
        <f t="shared" ref="BP341:BP347" si="56">IFERROR(1/J341*(Y341/H341),"0")</f>
        <v>1.5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322</v>
      </c>
      <c r="Y342" s="564">
        <f t="shared" si="52"/>
        <v>330</v>
      </c>
      <c r="Z342" s="36">
        <f>IFERROR(IF(Y342=0,"",ROUNDUP(Y342/H342,0)*0.02175),"")</f>
        <v>0.47849999999999998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332.30400000000003</v>
      </c>
      <c r="BN342" s="64">
        <f t="shared" si="54"/>
        <v>340.56000000000006</v>
      </c>
      <c r="BO342" s="64">
        <f t="shared" si="55"/>
        <v>0.44722222222222219</v>
      </c>
      <c r="BP342" s="64">
        <f t="shared" si="56"/>
        <v>0.45833333333333331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334</v>
      </c>
      <c r="Y343" s="564">
        <f t="shared" si="52"/>
        <v>345</v>
      </c>
      <c r="Z343" s="36">
        <f>IFERROR(IF(Y343=0,"",ROUNDUP(Y343/H343,0)*0.02175),"")</f>
        <v>0.50024999999999997</v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344.68799999999999</v>
      </c>
      <c r="BN343" s="64">
        <f t="shared" si="54"/>
        <v>356.04</v>
      </c>
      <c r="BO343" s="64">
        <f t="shared" si="55"/>
        <v>0.46388888888888885</v>
      </c>
      <c r="BP343" s="64">
        <f t="shared" si="56"/>
        <v>0.47916666666666663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586</v>
      </c>
      <c r="Y344" s="564">
        <f t="shared" si="52"/>
        <v>600</v>
      </c>
      <c r="Z344" s="36">
        <f>IFERROR(IF(Y344=0,"",ROUNDUP(Y344/H344,0)*0.02175),"")</f>
        <v>0.86999999999999988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604.75200000000007</v>
      </c>
      <c r="BN344" s="64">
        <f t="shared" si="54"/>
        <v>619.20000000000005</v>
      </c>
      <c r="BO344" s="64">
        <f t="shared" si="55"/>
        <v>0.81388888888888888</v>
      </c>
      <c r="BP344" s="64">
        <f t="shared" si="56"/>
        <v>0.83333333333333326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154.20000000000002</v>
      </c>
      <c r="Y348" s="565">
        <f>IFERROR(Y341/H341,"0")+IFERROR(Y342/H342,"0")+IFERROR(Y343/H343,"0")+IFERROR(Y344/H344,"0")+IFERROR(Y345/H345,"0")+IFERROR(Y346/H346,"0")+IFERROR(Y347/H347,"0")</f>
        <v>157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3.4147499999999997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2313</v>
      </c>
      <c r="Y349" s="565">
        <f>IFERROR(SUM(Y341:Y347),"0")</f>
        <v>2355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910</v>
      </c>
      <c r="Y351" s="564">
        <f>IFERROR(IF(X351="",0,CEILING((X351/$H351),1)*$H351),"")</f>
        <v>915</v>
      </c>
      <c r="Z351" s="36">
        <f>IFERROR(IF(Y351=0,"",ROUNDUP(Y351/H351,0)*0.02175),"")</f>
        <v>1.3267499999999999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939.12000000000012</v>
      </c>
      <c r="BN351" s="64">
        <f>IFERROR(Y351*I351/H351,"0")</f>
        <v>944.28000000000009</v>
      </c>
      <c r="BO351" s="64">
        <f>IFERROR(1/J351*(X351/H351),"0")</f>
        <v>1.2638888888888888</v>
      </c>
      <c r="BP351" s="64">
        <f>IFERROR(1/J351*(Y351/H351),"0")</f>
        <v>1.2708333333333333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60.666666666666664</v>
      </c>
      <c r="Y353" s="565">
        <f>IFERROR(Y351/H351,"0")+IFERROR(Y352/H352,"0")</f>
        <v>61</v>
      </c>
      <c r="Z353" s="565">
        <f>IFERROR(IF(Z351="",0,Z351),"0")+IFERROR(IF(Z352="",0,Z352),"0")</f>
        <v>1.3267499999999999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910</v>
      </c>
      <c r="Y354" s="565">
        <f>IFERROR(SUM(Y351:Y352),"0")</f>
        <v>915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28</v>
      </c>
      <c r="Y357" s="564">
        <f>IFERROR(IF(X357="",0,CEILING((X357/$H357),1)*$H357),"")</f>
        <v>36</v>
      </c>
      <c r="Z357" s="36">
        <f>IFERROR(IF(Y357=0,"",ROUNDUP(Y357/H357,0)*0.01898),"")</f>
        <v>7.5920000000000001E-2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29.614666666666665</v>
      </c>
      <c r="BN357" s="64">
        <f>IFERROR(Y357*I357/H357,"0")</f>
        <v>38.076000000000001</v>
      </c>
      <c r="BO357" s="64">
        <f>IFERROR(1/J357*(X357/H357),"0")</f>
        <v>4.8611111111111112E-2</v>
      </c>
      <c r="BP357" s="64">
        <f>IFERROR(1/J357*(Y357/H357),"0")</f>
        <v>6.25E-2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3.1111111111111112</v>
      </c>
      <c r="Y358" s="565">
        <f>IFERROR(Y356/H356,"0")+IFERROR(Y357/H357,"0")</f>
        <v>4</v>
      </c>
      <c r="Z358" s="565">
        <f>IFERROR(IF(Z356="",0,Z356),"0")+IFERROR(IF(Z357="",0,Z357),"0")</f>
        <v>7.5920000000000001E-2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28</v>
      </c>
      <c r="Y359" s="565">
        <f>IFERROR(SUM(Y356:Y357),"0")</f>
        <v>36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41</v>
      </c>
      <c r="Y361" s="564">
        <f>IFERROR(IF(X361="",0,CEILING((X361/$H361),1)*$H361),"")</f>
        <v>45</v>
      </c>
      <c r="Z361" s="36">
        <f>IFERROR(IF(Y361=0,"",ROUNDUP(Y361/H361,0)*0.01898),"")</f>
        <v>9.4899999999999998E-2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43.364333333333335</v>
      </c>
      <c r="BN361" s="64">
        <f>IFERROR(Y361*I361/H361,"0")</f>
        <v>47.594999999999999</v>
      </c>
      <c r="BO361" s="64">
        <f>IFERROR(1/J361*(X361/H361),"0")</f>
        <v>7.1180555555555552E-2</v>
      </c>
      <c r="BP361" s="64">
        <f>IFERROR(1/J361*(Y361/H361),"0")</f>
        <v>7.8125E-2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4.5555555555555554</v>
      </c>
      <c r="Y362" s="565">
        <f>IFERROR(Y361/H361,"0")</f>
        <v>5</v>
      </c>
      <c r="Z362" s="565">
        <f>IFERROR(IF(Z361="",0,Z361),"0")</f>
        <v>9.4899999999999998E-2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41</v>
      </c>
      <c r="Y363" s="565">
        <f>IFERROR(SUM(Y361:Y361),"0")</f>
        <v>45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533</v>
      </c>
      <c r="Y377" s="564">
        <f>IFERROR(IF(X377="",0,CEILING((X377/$H377),1)*$H377),"")</f>
        <v>540</v>
      </c>
      <c r="Z377" s="36">
        <f>IFERROR(IF(Y377=0,"",ROUNDUP(Y377/H377,0)*0.01898),"")</f>
        <v>1.1388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563.73633333333339</v>
      </c>
      <c r="BN377" s="64">
        <f>IFERROR(Y377*I377/H377,"0")</f>
        <v>571.14</v>
      </c>
      <c r="BO377" s="64">
        <f>IFERROR(1/J377*(X377/H377),"0")</f>
        <v>0.92534722222222221</v>
      </c>
      <c r="BP377" s="64">
        <f>IFERROR(1/J377*(Y377/H377),"0")</f>
        <v>0.9375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59.222222222222221</v>
      </c>
      <c r="Y379" s="565">
        <f>IFERROR(Y377/H377,"0")+IFERROR(Y378/H378,"0")</f>
        <v>60</v>
      </c>
      <c r="Z379" s="565">
        <f>IFERROR(IF(Z377="",0,Z377),"0")+IFERROR(IF(Z378="",0,Z378),"0")</f>
        <v>1.1388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533</v>
      </c>
      <c r="Y380" s="565">
        <f>IFERROR(SUM(Y377:Y378),"0")</f>
        <v>540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155</v>
      </c>
      <c r="Y430" s="564">
        <f t="shared" ref="Y430:Y444" si="63">IFERROR(IF(X430="",0,CEILING((X430/$H430),1)*$H430),"")</f>
        <v>158.4</v>
      </c>
      <c r="Z430" s="36">
        <f t="shared" ref="Z430:Z436" si="64">IFERROR(IF(Y430=0,"",ROUNDUP(Y430/H430,0)*0.01196),"")</f>
        <v>0.35880000000000001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165.56818181818178</v>
      </c>
      <c r="BN430" s="64">
        <f t="shared" ref="BN430:BN444" si="66">IFERROR(Y430*I430/H430,"0")</f>
        <v>169.2</v>
      </c>
      <c r="BO430" s="64">
        <f t="shared" ref="BO430:BO444" si="67">IFERROR(1/J430*(X430/H430),"0")</f>
        <v>0.28226981351981351</v>
      </c>
      <c r="BP430" s="64">
        <f t="shared" ref="BP430:BP444" si="68">IFERROR(1/J430*(Y430/H430),"0")</f>
        <v>0.28846153846153849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128</v>
      </c>
      <c r="Y431" s="564">
        <f t="shared" si="63"/>
        <v>132</v>
      </c>
      <c r="Z431" s="36">
        <f t="shared" si="64"/>
        <v>0.29899999999999999</v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136.72727272727272</v>
      </c>
      <c r="BN431" s="64">
        <f t="shared" si="66"/>
        <v>140.99999999999997</v>
      </c>
      <c r="BO431" s="64">
        <f t="shared" si="67"/>
        <v>0.23310023310023312</v>
      </c>
      <c r="BP431" s="64">
        <f t="shared" si="68"/>
        <v>0.24038461538461539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451</v>
      </c>
      <c r="Y432" s="564">
        <f t="shared" si="63"/>
        <v>454.08000000000004</v>
      </c>
      <c r="Z432" s="36">
        <f t="shared" si="64"/>
        <v>1.0285599999999999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481.74999999999994</v>
      </c>
      <c r="BN432" s="64">
        <f t="shared" si="66"/>
        <v>485.03999999999996</v>
      </c>
      <c r="BO432" s="64">
        <f t="shared" si="67"/>
        <v>0.82131410256410253</v>
      </c>
      <c r="BP432" s="64">
        <f t="shared" si="68"/>
        <v>0.82692307692307698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575</v>
      </c>
      <c r="Y435" s="564">
        <f t="shared" si="63"/>
        <v>575.52</v>
      </c>
      <c r="Z435" s="36">
        <f t="shared" si="64"/>
        <v>1.3036399999999999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614.20454545454538</v>
      </c>
      <c r="BN435" s="64">
        <f t="shared" si="66"/>
        <v>614.75999999999988</v>
      </c>
      <c r="BO435" s="64">
        <f t="shared" si="67"/>
        <v>1.0471299533799534</v>
      </c>
      <c r="BP435" s="64">
        <f t="shared" si="68"/>
        <v>1.0480769230769229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247.91666666666663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250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2.9899999999999998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1309</v>
      </c>
      <c r="Y446" s="565">
        <f>IFERROR(SUM(Y430:Y444),"0")</f>
        <v>1320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281</v>
      </c>
      <c r="Y448" s="564">
        <f>IFERROR(IF(X448="",0,CEILING((X448/$H448),1)*$H448),"")</f>
        <v>285.12</v>
      </c>
      <c r="Z448" s="36">
        <f>IFERROR(IF(Y448=0,"",ROUNDUP(Y448/H448,0)*0.01196),"")</f>
        <v>0.64583999999999997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300.15909090909088</v>
      </c>
      <c r="BN448" s="64">
        <f>IFERROR(Y448*I448/H448,"0")</f>
        <v>304.55999999999995</v>
      </c>
      <c r="BO448" s="64">
        <f>IFERROR(1/J448*(X448/H448),"0")</f>
        <v>0.51172785547785549</v>
      </c>
      <c r="BP448" s="64">
        <f>IFERROR(1/J448*(Y448/H448),"0")</f>
        <v>0.51923076923076927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53.219696969696969</v>
      </c>
      <c r="Y451" s="565">
        <f>IFERROR(Y448/H448,"0")+IFERROR(Y449/H449,"0")+IFERROR(Y450/H450,"0")</f>
        <v>54</v>
      </c>
      <c r="Z451" s="565">
        <f>IFERROR(IF(Z448="",0,Z448),"0")+IFERROR(IF(Z449="",0,Z449),"0")+IFERROR(IF(Z450="",0,Z450),"0")</f>
        <v>0.64583999999999997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281</v>
      </c>
      <c r="Y452" s="565">
        <f>IFERROR(SUM(Y448:Y450),"0")</f>
        <v>285.12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186</v>
      </c>
      <c r="Y454" s="564">
        <f t="shared" ref="Y454:Y460" si="69">IFERROR(IF(X454="",0,CEILING((X454/$H454),1)*$H454),"")</f>
        <v>190.08</v>
      </c>
      <c r="Z454" s="36">
        <f>IFERROR(IF(Y454=0,"",ROUNDUP(Y454/H454,0)*0.01196),"")</f>
        <v>0.43056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198.68181818181816</v>
      </c>
      <c r="BN454" s="64">
        <f t="shared" ref="BN454:BN460" si="71">IFERROR(Y454*I454/H454,"0")</f>
        <v>203.04000000000002</v>
      </c>
      <c r="BO454" s="64">
        <f t="shared" ref="BO454:BO460" si="72">IFERROR(1/J454*(X454/H454),"0")</f>
        <v>0.33872377622377625</v>
      </c>
      <c r="BP454" s="64">
        <f t="shared" ref="BP454:BP460" si="73">IFERROR(1/J454*(Y454/H454),"0")</f>
        <v>0.34615384615384615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184</v>
      </c>
      <c r="Y455" s="564">
        <f t="shared" si="69"/>
        <v>184.8</v>
      </c>
      <c r="Z455" s="36">
        <f>IFERROR(IF(Y455=0,"",ROUNDUP(Y455/H455,0)*0.01196),"")</f>
        <v>0.41860000000000003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196.54545454545453</v>
      </c>
      <c r="BN455" s="64">
        <f t="shared" si="71"/>
        <v>197.39999999999998</v>
      </c>
      <c r="BO455" s="64">
        <f t="shared" si="72"/>
        <v>0.33508158508158503</v>
      </c>
      <c r="BP455" s="64">
        <f t="shared" si="73"/>
        <v>0.33653846153846156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225</v>
      </c>
      <c r="Y456" s="564">
        <f t="shared" si="69"/>
        <v>227.04000000000002</v>
      </c>
      <c r="Z456" s="36">
        <f>IFERROR(IF(Y456=0,"",ROUNDUP(Y456/H456,0)*0.01196),"")</f>
        <v>0.51427999999999996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240.34090909090909</v>
      </c>
      <c r="BN456" s="64">
        <f t="shared" si="71"/>
        <v>242.51999999999998</v>
      </c>
      <c r="BO456" s="64">
        <f t="shared" si="72"/>
        <v>0.40974650349650349</v>
      </c>
      <c r="BP456" s="64">
        <f t="shared" si="73"/>
        <v>0.41346153846153849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112.68939393939392</v>
      </c>
      <c r="Y461" s="565">
        <f>IFERROR(Y454/H454,"0")+IFERROR(Y455/H455,"0")+IFERROR(Y456/H456,"0")+IFERROR(Y457/H457,"0")+IFERROR(Y458/H458,"0")+IFERROR(Y459/H459,"0")+IFERROR(Y460/H460,"0")</f>
        <v>114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1.36344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595</v>
      </c>
      <c r="Y462" s="565">
        <f>IFERROR(SUM(Y454:Y460),"0")</f>
        <v>601.92000000000007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12351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12573.590000000002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13017.538200833616</v>
      </c>
      <c r="Y506" s="565">
        <f>IFERROR(SUM(BN22:BN502),"0")</f>
        <v>13251.932999999999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21</v>
      </c>
      <c r="Y507" s="38">
        <f>ROUNDUP(SUM(BP22:BP502),0)</f>
        <v>21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13542.538200833616</v>
      </c>
      <c r="Y508" s="565">
        <f>GrossWeightTotalR+PalletQtyTotalR*25</f>
        <v>13776.932999999999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2060.7478154504524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2094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24.651809999999998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1027.5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734.8</v>
      </c>
      <c r="E515" s="46">
        <f>IFERROR(Y89*1,"0")+IFERROR(Y90*1,"0")+IFERROR(Y91*1,"0")+IFERROR(Y95*1,"0")+IFERROR(Y96*1,"0")+IFERROR(Y97*1,"0")+IFERROR(Y98*1,"0")+IFERROR(Y99*1,"0")+IFERROR(Y100*1,"0")</f>
        <v>546.29999999999995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1223.9999999999998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187.5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2391.6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92.8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33.599999999999994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237.45000000000005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3351</v>
      </c>
      <c r="U515" s="46">
        <f>IFERROR(Y366*1,"0")+IFERROR(Y367*1,"0")+IFERROR(Y368*1,"0")+IFERROR(Y369*1,"0")+IFERROR(Y373*1,"0")+IFERROR(Y377*1,"0")+IFERROR(Y378*1,"0")+IFERROR(Y382*1,"0")</f>
        <v>540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2207.04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2025-07-18T08:36:06Z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