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E7E6BA7-ECFA-478F-BBC4-BB8AC67482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Y507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Z244" i="1"/>
  <c r="Z199" i="1"/>
  <c r="Z173" i="1"/>
  <c r="Y508" i="1" l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<sst xmlns="http://schemas.openxmlformats.org/spreadsheetml/2006/main" count="2263" uniqueCount="827">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</sst>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80</v>
      </c>
      <c r="Y41" s="56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7.4074074074074066</v>
      </c>
      <c r="Y44" s="565">
        <f>IFERROR(Y41/H41,"0")+IFERROR(Y42/H42,"0")+IFERROR(Y43/H43,"0")</f>
        <v>8</v>
      </c>
      <c r="Z44" s="565">
        <f>IFERROR(IF(Z41="",0,Z41),"0")+IFERROR(IF(Z42="",0,Z42),"0")+IFERROR(IF(Z43="",0,Z43),"0")</f>
        <v>0.15184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80</v>
      </c>
      <c r="Y45" s="565">
        <f>IFERROR(SUM(Y41:Y43),"0")</f>
        <v>86.4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2</v>
      </c>
      <c r="Y55" s="564">
        <f t="shared" si="6"/>
        <v>4</v>
      </c>
      <c r="Z55" s="36">
        <f>IFERROR(IF(Y55=0,"",ROUNDUP(Y55/H55,0)*0.00902),"")</f>
        <v>9.0200000000000002E-3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2.105</v>
      </c>
      <c r="BN55" s="64">
        <f t="shared" si="8"/>
        <v>4.21</v>
      </c>
      <c r="BO55" s="64">
        <f t="shared" si="9"/>
        <v>3.787878787878788E-3</v>
      </c>
      <c r="BP55" s="64">
        <f t="shared" si="10"/>
        <v>7.575757575757576E-3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0.5</v>
      </c>
      <c r="Y58" s="565">
        <f>IFERROR(Y52/H52,"0")+IFERROR(Y53/H53,"0")+IFERROR(Y54/H54,"0")+IFERROR(Y55/H55,"0")+IFERROR(Y56/H56,"0")+IFERROR(Y57/H57,"0")</f>
        <v>1</v>
      </c>
      <c r="Z58" s="565">
        <f>IFERROR(IF(Z52="",0,Z52),"0")+IFERROR(IF(Z53="",0,Z53),"0")+IFERROR(IF(Z54="",0,Z54),"0")+IFERROR(IF(Z55="",0,Z55),"0")+IFERROR(IF(Z56="",0,Z56),"0")+IFERROR(IF(Z57="",0,Z57),"0")</f>
        <v>9.0200000000000002E-3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2</v>
      </c>
      <c r="Y59" s="565">
        <f>IFERROR(SUM(Y52:Y57),"0")</f>
        <v>4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20</v>
      </c>
      <c r="Y61" s="564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20.805555555555554</v>
      </c>
      <c r="BN61" s="64">
        <f>IFERROR(Y61*I61/H61,"0")</f>
        <v>22.47</v>
      </c>
      <c r="BO61" s="64">
        <f>IFERROR(1/J61*(X61/H61),"0")</f>
        <v>2.8935185185185182E-2</v>
      </c>
      <c r="BP61" s="64">
        <f>IFERROR(1/J61*(Y61/H61),"0")</f>
        <v>3.125E-2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1.8518518518518516</v>
      </c>
      <c r="Y65" s="565">
        <f>IFERROR(Y61/H61,"0")+IFERROR(Y62/H62,"0")+IFERROR(Y63/H63,"0")+IFERROR(Y64/H64,"0")</f>
        <v>2</v>
      </c>
      <c r="Z65" s="565">
        <f>IFERROR(IF(Z61="",0,Z61),"0")+IFERROR(IF(Z62="",0,Z62),"0")+IFERROR(IF(Z63="",0,Z63),"0")+IFERROR(IF(Z64="",0,Z64),"0")</f>
        <v>3.7960000000000001E-2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20</v>
      </c>
      <c r="Y66" s="565">
        <f>IFERROR(SUM(Y61:Y64),"0")</f>
        <v>21.6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14</v>
      </c>
      <c r="Y75" s="564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14.725000000000001</v>
      </c>
      <c r="BN75" s="64">
        <f t="shared" si="13"/>
        <v>17.670000000000002</v>
      </c>
      <c r="BO75" s="64">
        <f t="shared" si="14"/>
        <v>2.6041666666666664E-2</v>
      </c>
      <c r="BP75" s="64">
        <f t="shared" si="15"/>
        <v>3.125E-2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1.6666666666666665</v>
      </c>
      <c r="Y80" s="565">
        <f>IFERROR(Y74/H74,"0")+IFERROR(Y75/H75,"0")+IFERROR(Y76/H76,"0")+IFERROR(Y77/H77,"0")+IFERROR(Y78/H78,"0")+IFERROR(Y79/H79,"0")</f>
        <v>2</v>
      </c>
      <c r="Z80" s="565">
        <f>IFERROR(IF(Z74="",0,Z74),"0")+IFERROR(IF(Z75="",0,Z75),"0")+IFERROR(IF(Z76="",0,Z76),"0")+IFERROR(IF(Z77="",0,Z77),"0")+IFERROR(IF(Z78="",0,Z78),"0")+IFERROR(IF(Z79="",0,Z79),"0")</f>
        <v>3.7960000000000001E-2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14</v>
      </c>
      <c r="Y81" s="565">
        <f>IFERROR(SUM(Y74:Y79),"0")</f>
        <v>16.8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22</v>
      </c>
      <c r="Y99" s="564">
        <f t="shared" si="16"/>
        <v>24.3</v>
      </c>
      <c r="Z99" s="36">
        <f>IFERROR(IF(Y99=0,"",ROUNDUP(Y99/H99,0)*0.00651),"")</f>
        <v>5.8590000000000003E-2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24.053333333333331</v>
      </c>
      <c r="BN99" s="64">
        <f t="shared" si="18"/>
        <v>26.567999999999998</v>
      </c>
      <c r="BO99" s="64">
        <f t="shared" si="19"/>
        <v>4.4770044770044766E-2</v>
      </c>
      <c r="BP99" s="64">
        <f t="shared" si="20"/>
        <v>4.9450549450549455E-2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8.148148148148147</v>
      </c>
      <c r="Y101" s="565">
        <f>IFERROR(Y95/H95,"0")+IFERROR(Y96/H96,"0")+IFERROR(Y97/H97,"0")+IFERROR(Y98/H98,"0")+IFERROR(Y99/H99,"0")+IFERROR(Y100/H100,"0")</f>
        <v>9</v>
      </c>
      <c r="Z101" s="565">
        <f>IFERROR(IF(Z95="",0,Z95),"0")+IFERROR(IF(Z96="",0,Z96),"0")+IFERROR(IF(Z97="",0,Z97),"0")+IFERROR(IF(Z98="",0,Z98),"0")+IFERROR(IF(Z99="",0,Z99),"0")+IFERROR(IF(Z100="",0,Z100),"0")</f>
        <v>5.8590000000000003E-2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22</v>
      </c>
      <c r="Y102" s="565">
        <f>IFERROR(SUM(Y95:Y100),"0")</f>
        <v>24.3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97</v>
      </c>
      <c r="Y105" s="564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100.90694444444442</v>
      </c>
      <c r="BN105" s="64">
        <f>IFERROR(Y105*I105/H105,"0")</f>
        <v>101.11499999999998</v>
      </c>
      <c r="BO105" s="64">
        <f>IFERROR(1/J105*(X105/H105),"0")</f>
        <v>0.14033564814814814</v>
      </c>
      <c r="BP105" s="64">
        <f>IFERROR(1/J105*(Y105/H105),"0")</f>
        <v>0.140625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8.981481481481481</v>
      </c>
      <c r="Y109" s="565">
        <f>IFERROR(Y105/H105,"0")+IFERROR(Y106/H106,"0")+IFERROR(Y107/H107,"0")+IFERROR(Y108/H108,"0")</f>
        <v>9</v>
      </c>
      <c r="Z109" s="565">
        <f>IFERROR(IF(Z105="",0,Z105),"0")+IFERROR(IF(Z106="",0,Z106),"0")+IFERROR(IF(Z107="",0,Z107),"0")+IFERROR(IF(Z108="",0,Z108),"0")</f>
        <v>0.17082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97</v>
      </c>
      <c r="Y110" s="565">
        <f>IFERROR(SUM(Y105:Y108),"0")</f>
        <v>97.2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2</v>
      </c>
      <c r="Y114" s="56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0.83333333333333337</v>
      </c>
      <c r="Y115" s="565">
        <f>IFERROR(Y112/H112,"0")+IFERROR(Y113/H113,"0")+IFERROR(Y114/H114,"0")</f>
        <v>1</v>
      </c>
      <c r="Z115" s="565">
        <f>IFERROR(IF(Z112="",0,Z112),"0")+IFERROR(IF(Z113="",0,Z113),"0")+IFERROR(IF(Z114="",0,Z114),"0")</f>
        <v>6.5100000000000002E-3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2</v>
      </c>
      <c r="Y116" s="565">
        <f>IFERROR(SUM(Y112:Y114),"0")</f>
        <v>2.4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45</v>
      </c>
      <c r="Y118" s="564">
        <f>IFERROR(IF(X118="",0,CEILING((X118/$H118),1)*$H118),"")</f>
        <v>48.599999999999994</v>
      </c>
      <c r="Z118" s="36">
        <f>IFERROR(IF(Y118=0,"",ROUNDUP(Y118/H118,0)*0.01898),"")</f>
        <v>0.11388000000000001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47.85</v>
      </c>
      <c r="BN118" s="64">
        <f>IFERROR(Y118*I118/H118,"0")</f>
        <v>51.67799999999999</v>
      </c>
      <c r="BO118" s="64">
        <f>IFERROR(1/J118*(X118/H118),"0")</f>
        <v>8.6805555555555552E-2</v>
      </c>
      <c r="BP118" s="64">
        <f>IFERROR(1/J118*(Y118/H118),"0")</f>
        <v>9.375E-2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19</v>
      </c>
      <c r="Y120" s="564">
        <f>IFERROR(IF(X120="",0,CEILING((X120/$H120),1)*$H120),"")</f>
        <v>21.6</v>
      </c>
      <c r="Z120" s="36">
        <f>IFERROR(IF(Y120=0,"",ROUNDUP(Y120/H120,0)*0.00651),"")</f>
        <v>5.2080000000000001E-2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20.773333333333333</v>
      </c>
      <c r="BN120" s="64">
        <f>IFERROR(Y120*I120/H120,"0")</f>
        <v>23.616</v>
      </c>
      <c r="BO120" s="64">
        <f>IFERROR(1/J120*(X120/H120),"0")</f>
        <v>3.8665038665038662E-2</v>
      </c>
      <c r="BP120" s="64">
        <f>IFERROR(1/J120*(Y120/H120),"0")</f>
        <v>4.3956043956043959E-2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12.592592592592592</v>
      </c>
      <c r="Y122" s="565">
        <f>IFERROR(Y118/H118,"0")+IFERROR(Y119/H119,"0")+IFERROR(Y120/H120,"0")+IFERROR(Y121/H121,"0")</f>
        <v>14</v>
      </c>
      <c r="Z122" s="565">
        <f>IFERROR(IF(Z118="",0,Z118),"0")+IFERROR(IF(Z119="",0,Z119),"0")+IFERROR(IF(Z120="",0,Z120),"0")+IFERROR(IF(Z121="",0,Z121),"0")</f>
        <v>0.16596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64</v>
      </c>
      <c r="Y123" s="565">
        <f>IFERROR(SUM(Y118:Y121),"0")</f>
        <v>70.199999999999989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16</v>
      </c>
      <c r="Y154" s="564">
        <f>IFERROR(IF(X154="",0,CEILING((X154/$H154),1)*$H154),"")</f>
        <v>17.82</v>
      </c>
      <c r="Z154" s="36">
        <f>IFERROR(IF(Y154=0,"",ROUNDUP(Y154/H154,0)*0.00502),"")</f>
        <v>4.5179999999999998E-2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16.80808080808081</v>
      </c>
      <c r="BN154" s="64">
        <f>IFERROR(Y154*I154/H154,"0")</f>
        <v>18.720000000000002</v>
      </c>
      <c r="BO154" s="64">
        <f>IFERROR(1/J154*(X154/H154),"0")</f>
        <v>3.4533367866701206E-2</v>
      </c>
      <c r="BP154" s="64">
        <f>IFERROR(1/J154*(Y154/H154),"0")</f>
        <v>3.8461538461538464E-2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8.0808080808080813</v>
      </c>
      <c r="Y155" s="565">
        <f>IFERROR(Y154/H154,"0")</f>
        <v>9</v>
      </c>
      <c r="Z155" s="565">
        <f>IFERROR(IF(Z154="",0,Z154),"0")</f>
        <v>4.5179999999999998E-2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16</v>
      </c>
      <c r="Y156" s="565">
        <f>IFERROR(SUM(Y154:Y154),"0")</f>
        <v>17.82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49</v>
      </c>
      <c r="Y160" s="564">
        <f t="shared" si="21"/>
        <v>50.400000000000006</v>
      </c>
      <c r="Z160" s="36">
        <f>IFERROR(IF(Y160=0,"",ROUNDUP(Y160/H160,0)*0.00902),"")</f>
        <v>0.10824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51.449999999999996</v>
      </c>
      <c r="BN160" s="64">
        <f t="shared" si="23"/>
        <v>52.920000000000009</v>
      </c>
      <c r="BO160" s="64">
        <f t="shared" si="24"/>
        <v>8.8383838383838384E-2</v>
      </c>
      <c r="BP160" s="64">
        <f t="shared" si="25"/>
        <v>9.0909090909090912E-2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20</v>
      </c>
      <c r="Y161" s="564">
        <f t="shared" si="21"/>
        <v>21</v>
      </c>
      <c r="Z161" s="36">
        <f>IFERROR(IF(Y161=0,"",ROUNDUP(Y161/H161,0)*0.00502),"")</f>
        <v>5.0200000000000002E-2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21.238095238095237</v>
      </c>
      <c r="BN161" s="64">
        <f t="shared" si="23"/>
        <v>22.299999999999997</v>
      </c>
      <c r="BO161" s="64">
        <f t="shared" si="24"/>
        <v>4.0700040700040706E-2</v>
      </c>
      <c r="BP161" s="64">
        <f t="shared" si="25"/>
        <v>4.2735042735042736E-2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17</v>
      </c>
      <c r="Y163" s="564">
        <f t="shared" si="21"/>
        <v>18</v>
      </c>
      <c r="Z163" s="36">
        <f>IFERROR(IF(Y163=0,"",ROUNDUP(Y163/H163,0)*0.00502),"")</f>
        <v>5.0200000000000002E-2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18.227777777777778</v>
      </c>
      <c r="BN163" s="64">
        <f t="shared" si="23"/>
        <v>19.3</v>
      </c>
      <c r="BO163" s="64">
        <f t="shared" si="24"/>
        <v>4.0360873694207031E-2</v>
      </c>
      <c r="BP163" s="64">
        <f t="shared" si="25"/>
        <v>4.2735042735042736E-2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29</v>
      </c>
      <c r="Y164" s="564">
        <f t="shared" si="21"/>
        <v>29.400000000000002</v>
      </c>
      <c r="Z164" s="36">
        <f>IFERROR(IF(Y164=0,"",ROUNDUP(Y164/H164,0)*0.00502),"")</f>
        <v>7.0280000000000009E-2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30.380952380952383</v>
      </c>
      <c r="BN164" s="64">
        <f t="shared" si="23"/>
        <v>30.8</v>
      </c>
      <c r="BO164" s="64">
        <f t="shared" si="24"/>
        <v>5.9015059015059018E-2</v>
      </c>
      <c r="BP164" s="64">
        <f t="shared" si="25"/>
        <v>5.9829059829059839E-2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44.444444444444443</v>
      </c>
      <c r="Y167" s="565">
        <f>IFERROR(Y158/H158,"0")+IFERROR(Y159/H159,"0")+IFERROR(Y160/H160,"0")+IFERROR(Y161/H161,"0")+IFERROR(Y162/H162,"0")+IFERROR(Y163/H163,"0")+IFERROR(Y164/H164,"0")+IFERROR(Y165/H165,"0")+IFERROR(Y166/H166,"0")</f>
        <v>46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0.27892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115</v>
      </c>
      <c r="Y168" s="565">
        <f>IFERROR(SUM(Y158:Y166),"0")</f>
        <v>118.80000000000001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27</v>
      </c>
      <c r="Y191" s="564">
        <f t="shared" ref="Y191:Y198" si="26">IFERROR(IF(X191="",0,CEILING((X191/$H191),1)*$H191),"")</f>
        <v>27</v>
      </c>
      <c r="Z191" s="36">
        <f>IFERROR(IF(Y191=0,"",ROUNDUP(Y191/H191,0)*0.00902),"")</f>
        <v>4.5100000000000001E-2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28.049999999999997</v>
      </c>
      <c r="BN191" s="64">
        <f t="shared" ref="BN191:BN198" si="28">IFERROR(Y191*I191/H191,"0")</f>
        <v>28.049999999999997</v>
      </c>
      <c r="BO191" s="64">
        <f t="shared" ref="BO191:BO198" si="29">IFERROR(1/J191*(X191/H191),"0")</f>
        <v>3.787878787878788E-2</v>
      </c>
      <c r="BP191" s="64">
        <f t="shared" ref="BP191:BP198" si="30">IFERROR(1/J191*(Y191/H191),"0")</f>
        <v>3.787878787878788E-2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43</v>
      </c>
      <c r="Y192" s="564">
        <f t="shared" si="26"/>
        <v>43.2</v>
      </c>
      <c r="Z192" s="36">
        <f>IFERROR(IF(Y192=0,"",ROUNDUP(Y192/H192,0)*0.00902),"")</f>
        <v>7.2160000000000002E-2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44.672222222222224</v>
      </c>
      <c r="BN192" s="64">
        <f t="shared" si="28"/>
        <v>44.88</v>
      </c>
      <c r="BO192" s="64">
        <f t="shared" si="29"/>
        <v>6.0325476992143662E-2</v>
      </c>
      <c r="BP192" s="64">
        <f t="shared" si="30"/>
        <v>6.0606060606060608E-2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6</v>
      </c>
      <c r="Y198" s="564">
        <f t="shared" si="26"/>
        <v>7.2</v>
      </c>
      <c r="Z198" s="36">
        <f>IFERROR(IF(Y198=0,"",ROUNDUP(Y198/H198,0)*0.00502),"")</f>
        <v>2.0080000000000001E-2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6.3333333333333321</v>
      </c>
      <c r="BN198" s="64">
        <f t="shared" si="28"/>
        <v>7.6</v>
      </c>
      <c r="BO198" s="64">
        <f t="shared" si="29"/>
        <v>1.4245014245014245E-2</v>
      </c>
      <c r="BP198" s="64">
        <f t="shared" si="30"/>
        <v>1.7094017094017096E-2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16.296296296296294</v>
      </c>
      <c r="Y199" s="565">
        <f>IFERROR(Y191/H191,"0")+IFERROR(Y192/H192,"0")+IFERROR(Y193/H193,"0")+IFERROR(Y194/H194,"0")+IFERROR(Y195/H195,"0")+IFERROR(Y196/H196,"0")+IFERROR(Y197/H197,"0")+IFERROR(Y198/H198,"0")</f>
        <v>17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0.13734000000000002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76</v>
      </c>
      <c r="Y200" s="565">
        <f>IFERROR(SUM(Y191:Y198),"0")</f>
        <v>77.400000000000006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13</v>
      </c>
      <c r="Y204" s="564">
        <f t="shared" si="31"/>
        <v>17.399999999999999</v>
      </c>
      <c r="Z204" s="36">
        <f>IFERROR(IF(Y204=0,"",ROUNDUP(Y204/H204,0)*0.01898),"")</f>
        <v>3.7960000000000001E-2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13.77551724137931</v>
      </c>
      <c r="BN204" s="64">
        <f t="shared" si="33"/>
        <v>18.437999999999999</v>
      </c>
      <c r="BO204" s="64">
        <f t="shared" si="34"/>
        <v>2.334770114942529E-2</v>
      </c>
      <c r="BP204" s="64">
        <f t="shared" si="35"/>
        <v>3.125E-2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92</v>
      </c>
      <c r="Y205" s="564">
        <f t="shared" si="31"/>
        <v>93.6</v>
      </c>
      <c r="Z205" s="36">
        <f t="shared" ref="Z205:Z210" si="36">IFERROR(IF(Y205=0,"",ROUNDUP(Y205/H205,0)*0.00651),"")</f>
        <v>0.25389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102.35</v>
      </c>
      <c r="BN205" s="64">
        <f t="shared" si="33"/>
        <v>104.13</v>
      </c>
      <c r="BO205" s="64">
        <f t="shared" si="34"/>
        <v>0.21062271062271065</v>
      </c>
      <c r="BP205" s="64">
        <f t="shared" si="35"/>
        <v>0.2142857142857143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143</v>
      </c>
      <c r="Y207" s="564">
        <f t="shared" si="31"/>
        <v>144</v>
      </c>
      <c r="Z207" s="36">
        <f t="shared" si="36"/>
        <v>0.3906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158.01500000000001</v>
      </c>
      <c r="BN207" s="64">
        <f t="shared" si="33"/>
        <v>159.12000000000003</v>
      </c>
      <c r="BO207" s="64">
        <f t="shared" si="34"/>
        <v>0.32738095238095244</v>
      </c>
      <c r="BP207" s="64">
        <f t="shared" si="35"/>
        <v>0.32967032967032972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100</v>
      </c>
      <c r="Y208" s="564">
        <f t="shared" si="31"/>
        <v>100.8</v>
      </c>
      <c r="Z208" s="36">
        <f t="shared" si="36"/>
        <v>0.27342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110.5</v>
      </c>
      <c r="BN208" s="64">
        <f t="shared" si="33"/>
        <v>111.384</v>
      </c>
      <c r="BO208" s="64">
        <f t="shared" si="34"/>
        <v>0.22893772893772898</v>
      </c>
      <c r="BP208" s="64">
        <f t="shared" si="35"/>
        <v>0.23076923076923078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102</v>
      </c>
      <c r="Y209" s="564">
        <f t="shared" si="31"/>
        <v>103.2</v>
      </c>
      <c r="Z209" s="36">
        <f t="shared" si="36"/>
        <v>0.27993000000000001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112.71000000000001</v>
      </c>
      <c r="BN209" s="64">
        <f t="shared" si="33"/>
        <v>114.03600000000003</v>
      </c>
      <c r="BO209" s="64">
        <f t="shared" si="34"/>
        <v>0.23351648351648355</v>
      </c>
      <c r="BP209" s="64">
        <f t="shared" si="35"/>
        <v>0.23626373626373628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48</v>
      </c>
      <c r="Y210" s="564">
        <f t="shared" si="31"/>
        <v>48</v>
      </c>
      <c r="Z210" s="36">
        <f t="shared" si="36"/>
        <v>0.13020000000000001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53.160000000000004</v>
      </c>
      <c r="BN210" s="64">
        <f t="shared" si="33"/>
        <v>53.160000000000004</v>
      </c>
      <c r="BO210" s="64">
        <f t="shared" si="34"/>
        <v>0.1098901098901099</v>
      </c>
      <c r="BP210" s="64">
        <f t="shared" si="35"/>
        <v>0.1098901098901099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203.57758620689657</v>
      </c>
      <c r="Y211" s="565">
        <f>IFERROR(Y202/H202,"0")+IFERROR(Y203/H203,"0")+IFERROR(Y204/H204,"0")+IFERROR(Y205/H205,"0")+IFERROR(Y206/H206,"0")+IFERROR(Y207/H207,"0")+IFERROR(Y208/H208,"0")+IFERROR(Y209/H209,"0")+IFERROR(Y210/H210,"0")</f>
        <v>206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1.3660000000000001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498</v>
      </c>
      <c r="Y212" s="565">
        <f>IFERROR(SUM(Y202:Y210),"0")</f>
        <v>507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37</v>
      </c>
      <c r="Y266" s="564">
        <f>IFERROR(IF(X266="",0,CEILING((X266/$H266),1)*$H266),"")</f>
        <v>38.4</v>
      </c>
      <c r="Z266" s="36">
        <f>IFERROR(IF(Y266=0,"",ROUNDUP(Y266/H266,0)*0.00651),"")</f>
        <v>0.10416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40.885000000000005</v>
      </c>
      <c r="BN266" s="64">
        <f>IFERROR(Y266*I266/H266,"0")</f>
        <v>42.432000000000002</v>
      </c>
      <c r="BO266" s="64">
        <f>IFERROR(1/J266*(X266/H266),"0")</f>
        <v>8.4706959706959725E-2</v>
      </c>
      <c r="BP266" s="64">
        <f>IFERROR(1/J266*(Y266/H266),"0")</f>
        <v>8.7912087912087919E-2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18</v>
      </c>
      <c r="Y267" s="564">
        <f>IFERROR(IF(X267="",0,CEILING((X267/$H267),1)*$H267),"")</f>
        <v>19.2</v>
      </c>
      <c r="Z267" s="36">
        <f>IFERROR(IF(Y267=0,"",ROUNDUP(Y267/H267,0)*0.00651),"")</f>
        <v>5.2080000000000001E-2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19.350000000000001</v>
      </c>
      <c r="BN267" s="64">
        <f>IFERROR(Y267*I267/H267,"0")</f>
        <v>20.64</v>
      </c>
      <c r="BO267" s="64">
        <f>IFERROR(1/J267*(X267/H267),"0")</f>
        <v>4.1208791208791215E-2</v>
      </c>
      <c r="BP267" s="64">
        <f>IFERROR(1/J267*(Y267/H267),"0")</f>
        <v>4.3956043956043959E-2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22.916666666666668</v>
      </c>
      <c r="Y268" s="565">
        <f>IFERROR(Y265/H265,"0")+IFERROR(Y266/H266,"0")+IFERROR(Y267/H267,"0")</f>
        <v>24</v>
      </c>
      <c r="Z268" s="565">
        <f>IFERROR(IF(Z265="",0,Z265),"0")+IFERROR(IF(Z266="",0,Z266),"0")+IFERROR(IF(Z267="",0,Z267),"0")</f>
        <v>0.15623999999999999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55</v>
      </c>
      <c r="Y269" s="565">
        <f>IFERROR(SUM(Y265:Y267),"0")</f>
        <v>57.599999999999994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22</v>
      </c>
      <c r="Y315" s="564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23.359285714285715</v>
      </c>
      <c r="BN315" s="64">
        <f>IFERROR(Y315*I315/H315,"0")</f>
        <v>26.757000000000001</v>
      </c>
      <c r="BO315" s="64">
        <f>IFERROR(1/J315*(X315/H315),"0")</f>
        <v>4.0922619047619048E-2</v>
      </c>
      <c r="BP315" s="64">
        <f>IFERROR(1/J315*(Y315/H315),"0")</f>
        <v>4.6875E-2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2.6190476190476191</v>
      </c>
      <c r="Y316" s="565">
        <f>IFERROR(Y313/H313,"0")+IFERROR(Y314/H314,"0")+IFERROR(Y315/H315,"0")</f>
        <v>3</v>
      </c>
      <c r="Z316" s="565">
        <f>IFERROR(IF(Z313="",0,Z313),"0")+IFERROR(IF(Z314="",0,Z314),"0")+IFERROR(IF(Z315="",0,Z315),"0")</f>
        <v>5.6940000000000004E-2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22</v>
      </c>
      <c r="Y317" s="565">
        <f>IFERROR(SUM(Y313:Y315),"0")</f>
        <v>25.200000000000003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3</v>
      </c>
      <c r="Y321" s="564">
        <f>IFERROR(IF(X321="",0,CEILING((X321/$H321),1)*$H321),"")</f>
        <v>5.0999999999999996</v>
      </c>
      <c r="Z321" s="36">
        <f>IFERROR(IF(Y321=0,"",ROUNDUP(Y321/H321,0)*0.00651),"")</f>
        <v>1.302E-2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3.4764705882352946</v>
      </c>
      <c r="BN321" s="64">
        <f>IFERROR(Y321*I321/H321,"0")</f>
        <v>5.91</v>
      </c>
      <c r="BO321" s="64">
        <f>IFERROR(1/J321*(X321/H321),"0")</f>
        <v>6.4641241111829352E-3</v>
      </c>
      <c r="BP321" s="64">
        <f>IFERROR(1/J321*(Y321/H321),"0")</f>
        <v>1.098901098901099E-2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2</v>
      </c>
      <c r="Y322" s="564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2.2588235294117647</v>
      </c>
      <c r="BN322" s="64">
        <f>IFERROR(Y322*I322/H322,"0")</f>
        <v>2.88</v>
      </c>
      <c r="BO322" s="64">
        <f>IFERROR(1/J322*(X322/H322),"0")</f>
        <v>4.3094160741219576E-3</v>
      </c>
      <c r="BP322" s="64">
        <f>IFERROR(1/J322*(Y322/H322),"0")</f>
        <v>5.4945054945054949E-3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1.9607843137254903</v>
      </c>
      <c r="Y323" s="565">
        <f>IFERROR(Y319/H319,"0")+IFERROR(Y320/H320,"0")+IFERROR(Y321/H321,"0")+IFERROR(Y322/H322,"0")</f>
        <v>3</v>
      </c>
      <c r="Z323" s="565">
        <f>IFERROR(IF(Z319="",0,Z319),"0")+IFERROR(IF(Z320="",0,Z320),"0")+IFERROR(IF(Z321="",0,Z321),"0")+IFERROR(IF(Z322="",0,Z322),"0")</f>
        <v>1.9529999999999999E-2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5</v>
      </c>
      <c r="Y324" s="565">
        <f>IFERROR(SUM(Y319:Y322),"0")</f>
        <v>7.6499999999999995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290</v>
      </c>
      <c r="Y341" s="564">
        <f t="shared" ref="Y341:Y347" si="52">IFERROR(IF(X341="",0,CEILING((X341/$H341),1)*$H341),"")</f>
        <v>300</v>
      </c>
      <c r="Z341" s="36">
        <f>IFERROR(IF(Y341=0,"",ROUNDUP(Y341/H341,0)*0.02175),"")</f>
        <v>0.43499999999999994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299.27999999999997</v>
      </c>
      <c r="BN341" s="64">
        <f t="shared" ref="BN341:BN347" si="54">IFERROR(Y341*I341/H341,"0")</f>
        <v>309.60000000000002</v>
      </c>
      <c r="BO341" s="64">
        <f t="shared" ref="BO341:BO347" si="55">IFERROR(1/J341*(X341/H341),"0")</f>
        <v>0.40277777777777773</v>
      </c>
      <c r="BP341" s="64">
        <f t="shared" ref="BP341:BP347" si="56">IFERROR(1/J341*(Y341/H341),"0")</f>
        <v>0.41666666666666663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157</v>
      </c>
      <c r="Y342" s="564">
        <f t="shared" si="52"/>
        <v>165</v>
      </c>
      <c r="Z342" s="36">
        <f>IFERROR(IF(Y342=0,"",ROUNDUP(Y342/H342,0)*0.02175),"")</f>
        <v>0.23924999999999999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162.024</v>
      </c>
      <c r="BN342" s="64">
        <f t="shared" si="54"/>
        <v>170.28000000000003</v>
      </c>
      <c r="BO342" s="64">
        <f t="shared" si="55"/>
        <v>0.21805555555555556</v>
      </c>
      <c r="BP342" s="64">
        <f t="shared" si="56"/>
        <v>0.22916666666666666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104</v>
      </c>
      <c r="Y344" s="564">
        <f t="shared" si="52"/>
        <v>105</v>
      </c>
      <c r="Z344" s="36">
        <f>IFERROR(IF(Y344=0,"",ROUNDUP(Y344/H344,0)*0.02175),"")</f>
        <v>0.15225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107.328</v>
      </c>
      <c r="BN344" s="64">
        <f t="shared" si="54"/>
        <v>108.36</v>
      </c>
      <c r="BO344" s="64">
        <f t="shared" si="55"/>
        <v>0.14444444444444443</v>
      </c>
      <c r="BP344" s="64">
        <f t="shared" si="56"/>
        <v>0.14583333333333331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36.733333333333334</v>
      </c>
      <c r="Y348" s="565">
        <f>IFERROR(Y341/H341,"0")+IFERROR(Y342/H342,"0")+IFERROR(Y343/H343,"0")+IFERROR(Y344/H344,"0")+IFERROR(Y345/H345,"0")+IFERROR(Y346/H346,"0")+IFERROR(Y347/H347,"0")</f>
        <v>38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0.8264999999999999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551</v>
      </c>
      <c r="Y349" s="565">
        <f>IFERROR(SUM(Y341:Y347),"0")</f>
        <v>570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12</v>
      </c>
      <c r="Y357" s="564">
        <f>IFERROR(IF(X357="",0,CEILING((X357/$H357),1)*$H357),"")</f>
        <v>18</v>
      </c>
      <c r="Z357" s="36">
        <f>IFERROR(IF(Y357=0,"",ROUNDUP(Y357/H357,0)*0.01898),"")</f>
        <v>3.7960000000000001E-2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12.692</v>
      </c>
      <c r="BN357" s="64">
        <f>IFERROR(Y357*I357/H357,"0")</f>
        <v>19.038</v>
      </c>
      <c r="BO357" s="64">
        <f>IFERROR(1/J357*(X357/H357),"0")</f>
        <v>2.0833333333333332E-2</v>
      </c>
      <c r="BP357" s="64">
        <f>IFERROR(1/J357*(Y357/H357),"0")</f>
        <v>3.125E-2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1.3333333333333333</v>
      </c>
      <c r="Y358" s="565">
        <f>IFERROR(Y356/H356,"0")+IFERROR(Y357/H357,"0")</f>
        <v>2</v>
      </c>
      <c r="Z358" s="565">
        <f>IFERROR(IF(Z356="",0,Z356),"0")+IFERROR(IF(Z357="",0,Z357),"0")</f>
        <v>3.7960000000000001E-2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12</v>
      </c>
      <c r="Y359" s="565">
        <f>IFERROR(SUM(Y356:Y357),"0")</f>
        <v>18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6</v>
      </c>
      <c r="Y361" s="564">
        <f>IFERROR(IF(X361="",0,CEILING((X361/$H361),1)*$H361),"")</f>
        <v>9</v>
      </c>
      <c r="Z361" s="36">
        <f>IFERROR(IF(Y361=0,"",ROUNDUP(Y361/H361,0)*0.01898),"")</f>
        <v>1.898E-2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6.3460000000000001</v>
      </c>
      <c r="BN361" s="64">
        <f>IFERROR(Y361*I361/H361,"0")</f>
        <v>9.5190000000000001</v>
      </c>
      <c r="BO361" s="64">
        <f>IFERROR(1/J361*(X361/H361),"0")</f>
        <v>1.0416666666666666E-2</v>
      </c>
      <c r="BP361" s="64">
        <f>IFERROR(1/J361*(Y361/H361),"0")</f>
        <v>1.5625E-2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0.66666666666666663</v>
      </c>
      <c r="Y362" s="565">
        <f>IFERROR(Y361/H361,"0")</f>
        <v>1</v>
      </c>
      <c r="Z362" s="565">
        <f>IFERROR(IF(Z361="",0,Z361),"0")</f>
        <v>1.898E-2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6</v>
      </c>
      <c r="Y363" s="565">
        <f>IFERROR(SUM(Y361:Y361),"0")</f>
        <v>9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26</v>
      </c>
      <c r="Y388" s="564">
        <f t="shared" ref="Y388:Y397" si="57">IFERROR(IF(X388="",0,CEILING((X388/$H388),1)*$H388),"")</f>
        <v>27</v>
      </c>
      <c r="Z388" s="36">
        <f>IFERROR(IF(Y388=0,"",ROUNDUP(Y388/H388,0)*0.00902),"")</f>
        <v>4.5100000000000001E-2</v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27.011111111111113</v>
      </c>
      <c r="BN388" s="64">
        <f t="shared" ref="BN388:BN397" si="59">IFERROR(Y388*I388/H388,"0")</f>
        <v>28.049999999999997</v>
      </c>
      <c r="BO388" s="64">
        <f t="shared" ref="BO388:BO397" si="60">IFERROR(1/J388*(X388/H388),"0")</f>
        <v>3.6475869809203143E-2</v>
      </c>
      <c r="BP388" s="64">
        <f t="shared" ref="BP388:BP397" si="61">IFERROR(1/J388*(Y388/H388),"0")</f>
        <v>3.787878787878788E-2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2</v>
      </c>
      <c r="Y394" s="564">
        <f t="shared" si="57"/>
        <v>2.1</v>
      </c>
      <c r="Z394" s="36">
        <f t="shared" si="62"/>
        <v>5.0200000000000002E-3</v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2.1238095238095238</v>
      </c>
      <c r="BN394" s="64">
        <f t="shared" si="59"/>
        <v>2.23</v>
      </c>
      <c r="BO394" s="64">
        <f t="shared" si="60"/>
        <v>4.0700040700040706E-3</v>
      </c>
      <c r="BP394" s="64">
        <f t="shared" si="61"/>
        <v>4.2735042735042739E-3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5</v>
      </c>
      <c r="Y396" s="564">
        <f t="shared" si="57"/>
        <v>6.3000000000000007</v>
      </c>
      <c r="Z396" s="36">
        <f t="shared" si="62"/>
        <v>1.506E-2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5.3095238095238093</v>
      </c>
      <c r="BN396" s="64">
        <f t="shared" si="59"/>
        <v>6.69</v>
      </c>
      <c r="BO396" s="64">
        <f t="shared" si="60"/>
        <v>1.0175010175010176E-2</v>
      </c>
      <c r="BP396" s="64">
        <f t="shared" si="61"/>
        <v>1.2820512820512822E-2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8.1481481481481488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6.5180000000000002E-2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33</v>
      </c>
      <c r="Y399" s="565">
        <f>IFERROR(SUM(Y388:Y397),"0")</f>
        <v>35.400000000000006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98</v>
      </c>
      <c r="Y411" s="564">
        <f>IFERROR(IF(X411="",0,CEILING((X411/$H411),1)*$H411),"")</f>
        <v>102.60000000000001</v>
      </c>
      <c r="Z411" s="36">
        <f>IFERROR(IF(Y411=0,"",ROUNDUP(Y411/H411,0)*0.00902),"")</f>
        <v>0.17138</v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101.81111111111112</v>
      </c>
      <c r="BN411" s="64">
        <f>IFERROR(Y411*I411/H411,"0")</f>
        <v>106.59000000000002</v>
      </c>
      <c r="BO411" s="64">
        <f>IFERROR(1/J411*(X411/H411),"0")</f>
        <v>0.13748597081930414</v>
      </c>
      <c r="BP411" s="64">
        <f>IFERROR(1/J411*(Y411/H411),"0")</f>
        <v>0.14393939393939395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18.148148148148145</v>
      </c>
      <c r="Y415" s="565">
        <f>IFERROR(Y411/H411,"0")+IFERROR(Y412/H412,"0")+IFERROR(Y413/H413,"0")+IFERROR(Y414/H414,"0")</f>
        <v>19</v>
      </c>
      <c r="Z415" s="565">
        <f>IFERROR(IF(Z411="",0,Z411),"0")+IFERROR(IF(Z412="",0,Z412),"0")+IFERROR(IF(Z413="",0,Z413),"0")+IFERROR(IF(Z414="",0,Z414),"0")</f>
        <v>0.17138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98</v>
      </c>
      <c r="Y416" s="565">
        <f>IFERROR(SUM(Y411:Y414),"0")</f>
        <v>102.60000000000001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42</v>
      </c>
      <c r="Y432" s="564">
        <f t="shared" si="63"/>
        <v>42.24</v>
      </c>
      <c r="Z432" s="36">
        <f t="shared" si="64"/>
        <v>9.5680000000000001E-2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44.86363636363636</v>
      </c>
      <c r="BN432" s="64">
        <f t="shared" si="66"/>
        <v>45.12</v>
      </c>
      <c r="BO432" s="64">
        <f t="shared" si="67"/>
        <v>7.6486013986013984E-2</v>
      </c>
      <c r="BP432" s="64">
        <f t="shared" si="68"/>
        <v>7.6923076923076927E-2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37</v>
      </c>
      <c r="Y435" s="564">
        <f t="shared" si="63"/>
        <v>42.24</v>
      </c>
      <c r="Z435" s="36">
        <f t="shared" si="64"/>
        <v>9.5680000000000001E-2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39.522727272727266</v>
      </c>
      <c r="BN435" s="64">
        <f t="shared" si="66"/>
        <v>45.12</v>
      </c>
      <c r="BO435" s="64">
        <f t="shared" si="67"/>
        <v>6.7380536130536128E-2</v>
      </c>
      <c r="BP435" s="64">
        <f t="shared" si="68"/>
        <v>7.6923076923076927E-2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14.962121212121211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0.19136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79</v>
      </c>
      <c r="Y446" s="565">
        <f>IFERROR(SUM(Y430:Y444),"0")</f>
        <v>84.48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22</v>
      </c>
      <c r="Y448" s="564">
        <f>IFERROR(IF(X448="",0,CEILING((X448/$H448),1)*$H448),"")</f>
        <v>26.400000000000002</v>
      </c>
      <c r="Z448" s="36">
        <f>IFERROR(IF(Y448=0,"",ROUNDUP(Y448/H448,0)*0.01196),"")</f>
        <v>5.9799999999999999E-2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23.5</v>
      </c>
      <c r="BN448" s="64">
        <f>IFERROR(Y448*I448/H448,"0")</f>
        <v>28.200000000000003</v>
      </c>
      <c r="BO448" s="64">
        <f>IFERROR(1/J448*(X448/H448),"0")</f>
        <v>4.0064102564102561E-2</v>
      </c>
      <c r="BP448" s="64">
        <f>IFERROR(1/J448*(Y448/H448),"0")</f>
        <v>4.807692307692308E-2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4.1666666666666661</v>
      </c>
      <c r="Y451" s="565">
        <f>IFERROR(Y448/H448,"0")+IFERROR(Y449/H449,"0")+IFERROR(Y450/H450,"0")</f>
        <v>5</v>
      </c>
      <c r="Z451" s="565">
        <f>IFERROR(IF(Z448="",0,Z448),"0")+IFERROR(IF(Z449="",0,Z449),"0")+IFERROR(IF(Z450="",0,Z450),"0")</f>
        <v>5.9799999999999999E-2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22</v>
      </c>
      <c r="Y452" s="565">
        <f>IFERROR(SUM(Y448:Y450),"0")</f>
        <v>26.400000000000002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12</v>
      </c>
      <c r="Y454" s="564">
        <f t="shared" ref="Y454:Y460" si="69">IFERROR(IF(X454="",0,CEILING((X454/$H454),1)*$H454),"")</f>
        <v>15.84</v>
      </c>
      <c r="Z454" s="36">
        <f>IFERROR(IF(Y454=0,"",ROUNDUP(Y454/H454,0)*0.01196),"")</f>
        <v>3.5880000000000002E-2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12.818181818181817</v>
      </c>
      <c r="BN454" s="64">
        <f t="shared" ref="BN454:BN460" si="71">IFERROR(Y454*I454/H454,"0")</f>
        <v>16.919999999999998</v>
      </c>
      <c r="BO454" s="64">
        <f t="shared" ref="BO454:BO460" si="72">IFERROR(1/J454*(X454/H454),"0")</f>
        <v>2.1853146853146852E-2</v>
      </c>
      <c r="BP454" s="64">
        <f t="shared" ref="BP454:BP460" si="73">IFERROR(1/J454*(Y454/H454),"0")</f>
        <v>2.8846153846153848E-2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2.2727272727272725</v>
      </c>
      <c r="Y461" s="565">
        <f>IFERROR(Y454/H454,"0")+IFERROR(Y455/H455,"0")+IFERROR(Y456/H456,"0")+IFERROR(Y457/H457,"0")+IFERROR(Y458/H458,"0")+IFERROR(Y459/H459,"0")+IFERROR(Y460/H460,"0")</f>
        <v>3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3.5880000000000002E-2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12</v>
      </c>
      <c r="Y462" s="565">
        <f>IFERROR(SUM(Y454:Y460),"0")</f>
        <v>15.84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1901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1996.0900000000001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2018.2220487327636</v>
      </c>
      <c r="Y506" s="565">
        <f>IFERROR(SUM(BN22:BN502),"0")</f>
        <v>2118.9610000000002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4</v>
      </c>
      <c r="Y507" s="38">
        <f>ROUNDUP(SUM(BP22:BP502),0)</f>
        <v>4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2118.2220487327636</v>
      </c>
      <c r="Y508" s="565">
        <f>GrossWeightTotalR+PalletQtyTotalR*25</f>
        <v>2218.9610000000002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428.30825989051141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447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4.1058499999999993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86.4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42.400000000000006</v>
      </c>
      <c r="E515" s="46">
        <f>IFERROR(Y89*1,"0")+IFERROR(Y90*1,"0")+IFERROR(Y91*1,"0")+IFERROR(Y95*1,"0")+IFERROR(Y96*1,"0")+IFERROR(Y97*1,"0")+IFERROR(Y98*1,"0")+IFERROR(Y99*1,"0")+IFERROR(Y100*1,"0")</f>
        <v>24.3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169.79999999999998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136.62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584.4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57.599999999999994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32.85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597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35.400000000000006</v>
      </c>
      <c r="W515" s="46">
        <f>IFERROR(Y407*1,"0")+IFERROR(Y411*1,"0")+IFERROR(Y412*1,"0")+IFERROR(Y413*1,"0")+IFERROR(Y414*1,"0")</f>
        <v>102.60000000000001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126.72000000000001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