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Мираторг ЗПФ Ташкент\"/>
    </mc:Choice>
  </mc:AlternateContent>
  <xr:revisionPtr revIDLastSave="0" documentId="13_ncr:1_{D21D362B-5D53-4C67-9BEF-A306E6440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S6" i="1" s="1"/>
  <c r="K42" i="1"/>
  <c r="Z41" i="1"/>
  <c r="K41" i="1"/>
  <c r="K40" i="1"/>
  <c r="Z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Z17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P19" i="1" l="1"/>
  <c r="P28" i="1"/>
  <c r="P25" i="1"/>
  <c r="P23" i="1"/>
  <c r="P21" i="1"/>
  <c r="S21" i="1" s="1"/>
  <c r="P31" i="1"/>
  <c r="P15" i="1"/>
  <c r="Z15" i="1" s="1"/>
  <c r="P10" i="1"/>
  <c r="Z10" i="1" s="1"/>
  <c r="P12" i="1"/>
  <c r="Z12" i="1" s="1"/>
  <c r="P20" i="1"/>
  <c r="Z20" i="1" s="1"/>
  <c r="P22" i="1"/>
  <c r="Z22" i="1" s="1"/>
  <c r="P24" i="1"/>
  <c r="Z24" i="1" s="1"/>
  <c r="Z26" i="1"/>
  <c r="Z28" i="1"/>
  <c r="Z30" i="1"/>
  <c r="P32" i="1"/>
  <c r="Z32" i="1" s="1"/>
  <c r="P34" i="1"/>
  <c r="Z34" i="1" s="1"/>
  <c r="Z9" i="1"/>
  <c r="P11" i="1"/>
  <c r="Z11" i="1" s="1"/>
  <c r="Z14" i="1"/>
  <c r="P16" i="1"/>
  <c r="Z16" i="1" s="1"/>
  <c r="Z19" i="1"/>
  <c r="Z21" i="1"/>
  <c r="Z23" i="1"/>
  <c r="Z25" i="1"/>
  <c r="P27" i="1"/>
  <c r="Z27" i="1" s="1"/>
  <c r="Z29" i="1"/>
  <c r="Z31" i="1"/>
  <c r="Z33" i="1"/>
  <c r="Z35" i="1"/>
  <c r="P40" i="1"/>
  <c r="Z40" i="1" s="1"/>
  <c r="Z42" i="1"/>
  <c r="Z7" i="1"/>
  <c r="S24" i="1"/>
  <c r="S8" i="1"/>
  <c r="K5" i="1"/>
  <c r="S36" i="1"/>
  <c r="S20" i="1"/>
  <c r="S12" i="1"/>
  <c r="S42" i="1"/>
  <c r="S38" i="1"/>
  <c r="S30" i="1"/>
  <c r="S26" i="1"/>
  <c r="S18" i="1"/>
  <c r="T6" i="1"/>
  <c r="S41" i="1"/>
  <c r="S39" i="1"/>
  <c r="S37" i="1"/>
  <c r="S33" i="1"/>
  <c r="S29" i="1"/>
  <c r="S17" i="1"/>
  <c r="S13" i="1"/>
  <c r="S9" i="1"/>
  <c r="S7" i="1"/>
  <c r="O5" i="1"/>
  <c r="S10" i="1" l="1"/>
  <c r="S11" i="1"/>
  <c r="S15" i="1"/>
  <c r="S22" i="1"/>
  <c r="S25" i="1"/>
  <c r="S34" i="1"/>
  <c r="S16" i="1"/>
  <c r="S40" i="1"/>
  <c r="S19" i="1"/>
  <c r="S23" i="1"/>
  <c r="S27" i="1"/>
  <c r="S31" i="1"/>
  <c r="S35" i="1"/>
  <c r="S14" i="1"/>
  <c r="S28" i="1"/>
  <c r="S32" i="1"/>
  <c r="Z5" i="1"/>
  <c r="P5" i="1"/>
</calcChain>
</file>

<file path=xl/sharedStrings.xml><?xml version="1.0" encoding="utf-8"?>
<sst xmlns="http://schemas.openxmlformats.org/spreadsheetml/2006/main" count="132" uniqueCount="73">
  <si>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</si>
  <si>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</si>
  <si>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</si>
  <si>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</si>
  <si>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</si>
  <si>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</si>
  <si>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</si>
  <si>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</si>
  <si>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</si>
  <si>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</si>
  <si>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</si>
  <si>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</si>
  <si>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</si>
  <si>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</si>
  <si>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</si>
  <si>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</si>
  <si>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</si>
  <si>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</si>
  <si>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</si>
  <si>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</si>
  <si>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</si>
  <si>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</si>
  <si>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</si>
  <si>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</si>
  <si>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</si>
  <si>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</si>
  <si>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</si>
  <si>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</si>
  <si>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</si>
  <si>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</si>
  <si>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</si>
  <si>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</si>
  <si>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</si>
  <si>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</t>
  </si>
  <si>
    <t>Бургер Класс из мр гов зам ШТ 1,05кг TF *6  МИРАТОРГ</t>
  </si>
  <si>
    <t>нужно увеличить продажи!!!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</si>
  <si>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</si>
  <si>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</si>
  <si>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</si>
  <si>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</si>
  <si>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</si>
  <si>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</si>
  <si>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</si>
  <si>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</si>
  <si>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</si>
  <si>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</si>
  <si>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</si>
  <si>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</si>
  <si>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</si>
  <si>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</si>
  <si>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</si>
  <si>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</si>
  <si>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</si>
  <si>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</si>
  <si>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</si>
  <si>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</si>
  <si>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</si>
  <si>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</si>
  <si>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</si>
  <si>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</si>
  <si>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</si>
  <si>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</si>
  <si>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28,03,25 завод не отгрузил / 11,03,25 завод не отгрузил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</si>
  <si>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</si>
  <si>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</si>
  <si>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</si>
  <si>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</si>
  <si>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</si>
  <si>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</si>
  <si>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</si>
  <si>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</si>
  <si>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</si>
  <si>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поступления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</si>
</sst>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3" width="0.42578125" customWidth="1"/>
    <col min="14" max="17" width="7" customWidth="1"/>
    <col min="18" max="18" width="21" customWidth="1"/>
    <col min="19" max="20" width="5" customWidth="1"/>
    <col min="21" max="24" width="6" customWidth="1"/>
    <col min="25" max="25" width="43.42578125" customWidth="1"/>
    <col min="26" max="26" width="7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72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852</v>
      </c>
      <c r="F5" s="4">
        <f>SUM(F6:F500)</f>
        <v>3283</v>
      </c>
      <c r="G5" s="7"/>
      <c r="H5" s="1"/>
      <c r="I5" s="1"/>
      <c r="J5" s="4">
        <f t="shared" ref="J5:Q5" si="0">SUM(J6:J500)</f>
        <v>0</v>
      </c>
      <c r="K5" s="4">
        <f t="shared" si="0"/>
        <v>852</v>
      </c>
      <c r="L5" s="4">
        <f t="shared" si="0"/>
        <v>0</v>
      </c>
      <c r="M5" s="4">
        <f t="shared" si="0"/>
        <v>0</v>
      </c>
      <c r="N5" s="4">
        <f t="shared" si="0"/>
        <v>560</v>
      </c>
      <c r="O5" s="4">
        <f t="shared" si="0"/>
        <v>170.39999999999998</v>
      </c>
      <c r="P5" s="4">
        <f t="shared" si="0"/>
        <v>1163.5999999999999</v>
      </c>
      <c r="Q5" s="4">
        <f t="shared" si="0"/>
        <v>0</v>
      </c>
      <c r="R5" s="1"/>
      <c r="S5" s="1"/>
      <c r="T5" s="1"/>
      <c r="U5" s="4">
        <f>SUM(U6:U500)</f>
        <v>139.19999999999996</v>
      </c>
      <c r="V5" s="4">
        <f>SUM(V6:V500)</f>
        <v>188.4</v>
      </c>
      <c r="W5" s="4">
        <f>SUM(W6:W500)</f>
        <v>130.19999999999999</v>
      </c>
      <c r="X5" s="4">
        <f>SUM(X6:X500)</f>
        <v>69.8</v>
      </c>
      <c r="Y5" s="1"/>
      <c r="Z5" s="4">
        <f>SUM(Z6:Z500)</f>
        <v>386.02199999999999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2" t="s">
        <v>29</v>
      </c>
      <c r="B6" s="12" t="s">
        <v>30</v>
      </c>
      <c r="C6" s="12">
        <v>17</v>
      </c>
      <c r="D6" s="12"/>
      <c r="E6" s="12">
        <v>7</v>
      </c>
      <c r="F6" s="12">
        <v>10</v>
      </c>
      <c r="G6" s="13">
        <v>0</v>
      </c>
      <c r="H6" s="12"/>
      <c r="I6" s="12" t="s">
        <v>31</v>
      </c>
      <c r="J6" s="12"/>
      <c r="K6" s="12">
        <f t="shared" ref="K6:K42" si="1">E6-J6</f>
        <v>7</v>
      </c>
      <c r="L6" s="12"/>
      <c r="M6" s="12"/>
      <c r="N6" s="12"/>
      <c r="O6" s="12">
        <f>E6/5</f>
        <v>1.4</v>
      </c>
      <c r="P6" s="14"/>
      <c r="Q6" s="14"/>
      <c r="R6" s="12"/>
      <c r="S6" s="12">
        <f>(F6+P6)/O6</f>
        <v>7.1428571428571432</v>
      </c>
      <c r="T6" s="12">
        <f>F6/O6</f>
        <v>7.1428571428571432</v>
      </c>
      <c r="U6" s="12">
        <v>2</v>
      </c>
      <c r="V6" s="12">
        <v>4.8</v>
      </c>
      <c r="W6" s="12">
        <v>2.2000000000000002</v>
      </c>
      <c r="X6" s="12">
        <v>2</v>
      </c>
      <c r="Y6" s="12"/>
      <c r="Z6" s="1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125</v>
      </c>
      <c r="D7" s="1"/>
      <c r="E7" s="1">
        <v>2</v>
      </c>
      <c r="F7" s="1">
        <v>123</v>
      </c>
      <c r="G7" s="7">
        <v>0.4</v>
      </c>
      <c r="H7" s="1"/>
      <c r="I7" s="1">
        <v>1010011725</v>
      </c>
      <c r="J7" s="1"/>
      <c r="K7" s="1">
        <f t="shared" si="1"/>
        <v>2</v>
      </c>
      <c r="L7" s="1"/>
      <c r="M7" s="1"/>
      <c r="N7" s="1"/>
      <c r="O7" s="1">
        <f t="shared" ref="O7:O42" si="2">E7/5</f>
        <v>0.4</v>
      </c>
      <c r="P7" s="5"/>
      <c r="Q7" s="5"/>
      <c r="R7" s="1"/>
      <c r="S7" s="1">
        <f t="shared" ref="S7:S42" si="3">(F7+P7)/O7</f>
        <v>307.5</v>
      </c>
      <c r="T7" s="1">
        <f t="shared" ref="T7:T42" si="4">F7/O7</f>
        <v>307.5</v>
      </c>
      <c r="U7" s="1">
        <v>2</v>
      </c>
      <c r="V7" s="1">
        <v>6</v>
      </c>
      <c r="W7" s="1">
        <v>1</v>
      </c>
      <c r="X7" s="1">
        <v>0</v>
      </c>
      <c r="Y7" s="15" t="s">
        <v>35</v>
      </c>
      <c r="Z7" s="1">
        <f>G7*P7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2" t="s">
        <v>34</v>
      </c>
      <c r="B8" s="12" t="s">
        <v>30</v>
      </c>
      <c r="C8" s="12">
        <v>77</v>
      </c>
      <c r="D8" s="12"/>
      <c r="E8" s="12"/>
      <c r="F8" s="12">
        <v>77</v>
      </c>
      <c r="G8" s="13">
        <v>0</v>
      </c>
      <c r="H8" s="12"/>
      <c r="I8" s="12" t="s">
        <v>31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0</v>
      </c>
      <c r="X8" s="12">
        <v>1.2</v>
      </c>
      <c r="Y8" s="15" t="s">
        <v>35</v>
      </c>
      <c r="Z8" s="1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30</v>
      </c>
      <c r="C9" s="1">
        <v>82</v>
      </c>
      <c r="D9" s="1"/>
      <c r="E9" s="1">
        <v>7</v>
      </c>
      <c r="F9" s="1">
        <v>75</v>
      </c>
      <c r="G9" s="7">
        <v>0.3</v>
      </c>
      <c r="H9" s="1"/>
      <c r="I9" s="1">
        <v>1010004270</v>
      </c>
      <c r="J9" s="1"/>
      <c r="K9" s="1">
        <f t="shared" si="1"/>
        <v>7</v>
      </c>
      <c r="L9" s="1"/>
      <c r="M9" s="1"/>
      <c r="N9" s="1"/>
      <c r="O9" s="1">
        <f t="shared" si="2"/>
        <v>1.4</v>
      </c>
      <c r="P9" s="5"/>
      <c r="Q9" s="5"/>
      <c r="R9" s="1"/>
      <c r="S9" s="1">
        <f t="shared" si="3"/>
        <v>53.571428571428577</v>
      </c>
      <c r="T9" s="1">
        <f t="shared" si="4"/>
        <v>53.571428571428577</v>
      </c>
      <c r="U9" s="1">
        <v>2.6</v>
      </c>
      <c r="V9" s="1">
        <v>5.6</v>
      </c>
      <c r="W9" s="1">
        <v>3.6</v>
      </c>
      <c r="X9" s="1">
        <v>0</v>
      </c>
      <c r="Y9" s="15" t="s">
        <v>35</v>
      </c>
      <c r="Z9" s="1">
        <f>G9*P9</f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30</v>
      </c>
      <c r="C10" s="1">
        <v>119</v>
      </c>
      <c r="D10" s="1"/>
      <c r="E10" s="1">
        <v>28</v>
      </c>
      <c r="F10" s="1">
        <v>91</v>
      </c>
      <c r="G10" s="7">
        <v>0.4</v>
      </c>
      <c r="H10" s="1"/>
      <c r="I10" s="1">
        <v>1010004227</v>
      </c>
      <c r="J10" s="1"/>
      <c r="K10" s="1">
        <f t="shared" si="1"/>
        <v>28</v>
      </c>
      <c r="L10" s="1"/>
      <c r="M10" s="1"/>
      <c r="N10" s="1"/>
      <c r="O10" s="1">
        <f t="shared" si="2"/>
        <v>5.6</v>
      </c>
      <c r="P10" s="5">
        <f t="shared" ref="P9:P12" si="5">20*O10-F10</f>
        <v>21</v>
      </c>
      <c r="Q10" s="5"/>
      <c r="R10" s="1"/>
      <c r="S10" s="1">
        <f t="shared" si="3"/>
        <v>20</v>
      </c>
      <c r="T10" s="1">
        <f t="shared" si="4"/>
        <v>16.25</v>
      </c>
      <c r="U10" s="1">
        <v>3.4</v>
      </c>
      <c r="V10" s="1">
        <v>10.6</v>
      </c>
      <c r="W10" s="1">
        <v>2.2000000000000002</v>
      </c>
      <c r="X10" s="1">
        <v>0</v>
      </c>
      <c r="Y10" s="1"/>
      <c r="Z10" s="1">
        <f>G10*P10</f>
        <v>8.4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30</v>
      </c>
      <c r="C11" s="1">
        <v>129</v>
      </c>
      <c r="D11" s="1"/>
      <c r="E11" s="1">
        <v>34</v>
      </c>
      <c r="F11" s="1">
        <v>95</v>
      </c>
      <c r="G11" s="7">
        <v>0.4</v>
      </c>
      <c r="H11" s="1"/>
      <c r="I11" s="1">
        <v>1010011730</v>
      </c>
      <c r="J11" s="1"/>
      <c r="K11" s="1">
        <f t="shared" si="1"/>
        <v>34</v>
      </c>
      <c r="L11" s="1"/>
      <c r="M11" s="1"/>
      <c r="N11" s="1"/>
      <c r="O11" s="1">
        <f t="shared" si="2"/>
        <v>6.8</v>
      </c>
      <c r="P11" s="5">
        <f t="shared" si="5"/>
        <v>41</v>
      </c>
      <c r="Q11" s="5"/>
      <c r="R11" s="1"/>
      <c r="S11" s="1">
        <f t="shared" si="3"/>
        <v>20</v>
      </c>
      <c r="T11" s="1">
        <f t="shared" si="4"/>
        <v>13.970588235294118</v>
      </c>
      <c r="U11" s="1">
        <v>4.4000000000000004</v>
      </c>
      <c r="V11" s="1">
        <v>8.1999999999999993</v>
      </c>
      <c r="W11" s="1">
        <v>5.6</v>
      </c>
      <c r="X11" s="1">
        <v>0</v>
      </c>
      <c r="Y11" s="1"/>
      <c r="Z11" s="1">
        <f>G11*P11</f>
        <v>16.400000000000002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30</v>
      </c>
      <c r="C12" s="1">
        <v>133</v>
      </c>
      <c r="D12" s="1"/>
      <c r="E12" s="1">
        <v>32</v>
      </c>
      <c r="F12" s="1">
        <v>100</v>
      </c>
      <c r="G12" s="7">
        <v>0.4</v>
      </c>
      <c r="H12" s="1"/>
      <c r="I12" s="1">
        <v>1010011735</v>
      </c>
      <c r="J12" s="1"/>
      <c r="K12" s="1">
        <f t="shared" si="1"/>
        <v>32</v>
      </c>
      <c r="L12" s="1"/>
      <c r="M12" s="1"/>
      <c r="N12" s="1"/>
      <c r="O12" s="1">
        <f t="shared" si="2"/>
        <v>6.4</v>
      </c>
      <c r="P12" s="5">
        <f t="shared" si="5"/>
        <v>28</v>
      </c>
      <c r="Q12" s="5"/>
      <c r="R12" s="1"/>
      <c r="S12" s="1">
        <f t="shared" si="3"/>
        <v>20</v>
      </c>
      <c r="T12" s="1">
        <f t="shared" si="4"/>
        <v>15.625</v>
      </c>
      <c r="U12" s="1">
        <v>3.6</v>
      </c>
      <c r="V12" s="1">
        <v>8.6</v>
      </c>
      <c r="W12" s="1">
        <v>5.2</v>
      </c>
      <c r="X12" s="1">
        <v>0</v>
      </c>
      <c r="Y12" s="1"/>
      <c r="Z12" s="1">
        <f>G12*P12</f>
        <v>11.200000000000001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2" t="s">
        <v>40</v>
      </c>
      <c r="B13" s="12" t="s">
        <v>30</v>
      </c>
      <c r="C13" s="12">
        <v>28</v>
      </c>
      <c r="D13" s="12"/>
      <c r="E13" s="12">
        <v>11</v>
      </c>
      <c r="F13" s="12">
        <v>17</v>
      </c>
      <c r="G13" s="13">
        <v>0</v>
      </c>
      <c r="H13" s="12"/>
      <c r="I13" s="12" t="s">
        <v>31</v>
      </c>
      <c r="J13" s="12"/>
      <c r="K13" s="12">
        <f t="shared" si="1"/>
        <v>11</v>
      </c>
      <c r="L13" s="12"/>
      <c r="M13" s="12"/>
      <c r="N13" s="12"/>
      <c r="O13" s="12">
        <f t="shared" si="2"/>
        <v>2.2000000000000002</v>
      </c>
      <c r="P13" s="14"/>
      <c r="Q13" s="14"/>
      <c r="R13" s="12"/>
      <c r="S13" s="12">
        <f t="shared" si="3"/>
        <v>7.7272727272727266</v>
      </c>
      <c r="T13" s="12">
        <f t="shared" si="4"/>
        <v>7.7272727272727266</v>
      </c>
      <c r="U13" s="12">
        <v>1</v>
      </c>
      <c r="V13" s="12">
        <v>0</v>
      </c>
      <c r="W13" s="12">
        <v>1</v>
      </c>
      <c r="X13" s="12">
        <v>2.4</v>
      </c>
      <c r="Y13" s="16" t="s">
        <v>33</v>
      </c>
      <c r="Z13" s="1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30</v>
      </c>
      <c r="C14" s="1">
        <v>148</v>
      </c>
      <c r="D14" s="1"/>
      <c r="E14" s="1">
        <v>18</v>
      </c>
      <c r="F14" s="1">
        <v>130</v>
      </c>
      <c r="G14" s="7">
        <v>0.5</v>
      </c>
      <c r="H14" s="1"/>
      <c r="I14" s="1">
        <v>1010027797</v>
      </c>
      <c r="J14" s="1"/>
      <c r="K14" s="1">
        <f t="shared" si="1"/>
        <v>18</v>
      </c>
      <c r="L14" s="1"/>
      <c r="M14" s="1"/>
      <c r="N14" s="1"/>
      <c r="O14" s="1">
        <f t="shared" si="2"/>
        <v>3.6</v>
      </c>
      <c r="P14" s="5"/>
      <c r="Q14" s="5"/>
      <c r="R14" s="1"/>
      <c r="S14" s="1">
        <f t="shared" si="3"/>
        <v>36.111111111111107</v>
      </c>
      <c r="T14" s="1">
        <f t="shared" si="4"/>
        <v>36.111111111111107</v>
      </c>
      <c r="U14" s="1">
        <v>1</v>
      </c>
      <c r="V14" s="1">
        <v>0</v>
      </c>
      <c r="W14" s="1">
        <v>9.4</v>
      </c>
      <c r="X14" s="1">
        <v>0</v>
      </c>
      <c r="Y14" s="15" t="s">
        <v>35</v>
      </c>
      <c r="Z14" s="1">
        <f>G14*P14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30</v>
      </c>
      <c r="C15" s="1">
        <v>120</v>
      </c>
      <c r="D15" s="1"/>
      <c r="E15" s="1">
        <v>28</v>
      </c>
      <c r="F15" s="1">
        <v>92</v>
      </c>
      <c r="G15" s="7">
        <v>0.4</v>
      </c>
      <c r="H15" s="1"/>
      <c r="I15" s="1">
        <v>1010004229</v>
      </c>
      <c r="J15" s="1"/>
      <c r="K15" s="1">
        <f t="shared" si="1"/>
        <v>28</v>
      </c>
      <c r="L15" s="1"/>
      <c r="M15" s="1"/>
      <c r="N15" s="1"/>
      <c r="O15" s="1">
        <f t="shared" si="2"/>
        <v>5.6</v>
      </c>
      <c r="P15" s="5">
        <f t="shared" ref="P14:P17" si="6">20*O15-F15</f>
        <v>20</v>
      </c>
      <c r="Q15" s="5"/>
      <c r="R15" s="1"/>
      <c r="S15" s="1">
        <f t="shared" si="3"/>
        <v>20</v>
      </c>
      <c r="T15" s="1">
        <f t="shared" si="4"/>
        <v>16.428571428571431</v>
      </c>
      <c r="U15" s="1">
        <v>0.6</v>
      </c>
      <c r="V15" s="1">
        <v>7.8</v>
      </c>
      <c r="W15" s="1">
        <v>1.6</v>
      </c>
      <c r="X15" s="1">
        <v>0</v>
      </c>
      <c r="Y15" s="1"/>
      <c r="Z15" s="1">
        <f>G15*P15</f>
        <v>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30</v>
      </c>
      <c r="C16" s="1">
        <v>129</v>
      </c>
      <c r="D16" s="1">
        <v>9</v>
      </c>
      <c r="E16" s="1">
        <v>33</v>
      </c>
      <c r="F16" s="1">
        <v>105</v>
      </c>
      <c r="G16" s="7">
        <v>0.4</v>
      </c>
      <c r="H16" s="1"/>
      <c r="I16" s="1">
        <v>1010011737</v>
      </c>
      <c r="J16" s="1"/>
      <c r="K16" s="1">
        <f t="shared" si="1"/>
        <v>33</v>
      </c>
      <c r="L16" s="1"/>
      <c r="M16" s="1"/>
      <c r="N16" s="1"/>
      <c r="O16" s="1">
        <f t="shared" si="2"/>
        <v>6.6</v>
      </c>
      <c r="P16" s="5">
        <f t="shared" si="6"/>
        <v>27</v>
      </c>
      <c r="Q16" s="5"/>
      <c r="R16" s="1"/>
      <c r="S16" s="1">
        <f t="shared" si="3"/>
        <v>20</v>
      </c>
      <c r="T16" s="1">
        <f t="shared" si="4"/>
        <v>15.90909090909091</v>
      </c>
      <c r="U16" s="1">
        <v>4.4000000000000004</v>
      </c>
      <c r="V16" s="1">
        <v>8.8000000000000007</v>
      </c>
      <c r="W16" s="1">
        <v>5.2</v>
      </c>
      <c r="X16" s="1">
        <v>0</v>
      </c>
      <c r="Y16" s="1"/>
      <c r="Z16" s="1">
        <f>G16*P16</f>
        <v>10.8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>
        <v>118</v>
      </c>
      <c r="D17" s="1"/>
      <c r="E17" s="1">
        <v>13</v>
      </c>
      <c r="F17" s="1">
        <v>105</v>
      </c>
      <c r="G17" s="7">
        <v>0.4</v>
      </c>
      <c r="H17" s="1"/>
      <c r="I17" s="1">
        <v>1010024886</v>
      </c>
      <c r="J17" s="1"/>
      <c r="K17" s="1">
        <f t="shared" si="1"/>
        <v>13</v>
      </c>
      <c r="L17" s="1"/>
      <c r="M17" s="1"/>
      <c r="N17" s="1"/>
      <c r="O17" s="1">
        <f t="shared" si="2"/>
        <v>2.6</v>
      </c>
      <c r="P17" s="5"/>
      <c r="Q17" s="5"/>
      <c r="R17" s="1"/>
      <c r="S17" s="1">
        <f t="shared" si="3"/>
        <v>40.38461538461538</v>
      </c>
      <c r="T17" s="1">
        <f t="shared" si="4"/>
        <v>40.38461538461538</v>
      </c>
      <c r="U17" s="1">
        <v>4.5999999999999996</v>
      </c>
      <c r="V17" s="1">
        <v>9.6</v>
      </c>
      <c r="W17" s="1">
        <v>2.2000000000000002</v>
      </c>
      <c r="X17" s="1">
        <v>0</v>
      </c>
      <c r="Y17" s="15" t="s">
        <v>35</v>
      </c>
      <c r="Z17" s="1">
        <f>G17*P17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2" t="s">
        <v>45</v>
      </c>
      <c r="B18" s="12" t="s">
        <v>30</v>
      </c>
      <c r="C18" s="12"/>
      <c r="D18" s="12"/>
      <c r="E18" s="12"/>
      <c r="F18" s="12"/>
      <c r="G18" s="13">
        <v>0</v>
      </c>
      <c r="H18" s="12"/>
      <c r="I18" s="12" t="s">
        <v>31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>
        <v>0</v>
      </c>
      <c r="Y18" s="12"/>
      <c r="Z18" s="1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>
        <v>215</v>
      </c>
      <c r="D19" s="1"/>
      <c r="E19" s="1">
        <v>94</v>
      </c>
      <c r="F19" s="1">
        <v>121</v>
      </c>
      <c r="G19" s="7">
        <v>0.3</v>
      </c>
      <c r="H19" s="1"/>
      <c r="I19" s="1">
        <v>1010027987</v>
      </c>
      <c r="J19" s="1"/>
      <c r="K19" s="1">
        <f t="shared" si="1"/>
        <v>94</v>
      </c>
      <c r="L19" s="1"/>
      <c r="M19" s="1"/>
      <c r="N19" s="1"/>
      <c r="O19" s="1">
        <f t="shared" si="2"/>
        <v>18.8</v>
      </c>
      <c r="P19" s="5">
        <f>16*O19-F19</f>
        <v>179.8</v>
      </c>
      <c r="Q19" s="5"/>
      <c r="R19" s="1"/>
      <c r="S19" s="1">
        <f t="shared" si="3"/>
        <v>16</v>
      </c>
      <c r="T19" s="1">
        <f t="shared" si="4"/>
        <v>6.4361702127659575</v>
      </c>
      <c r="U19" s="1">
        <v>10.6</v>
      </c>
      <c r="V19" s="1">
        <v>6.4</v>
      </c>
      <c r="W19" s="1">
        <v>10</v>
      </c>
      <c r="X19" s="1">
        <v>0</v>
      </c>
      <c r="Y19" s="1"/>
      <c r="Z19" s="1">
        <f>G19*P19</f>
        <v>53.940000000000005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30</v>
      </c>
      <c r="C20" s="1">
        <v>55</v>
      </c>
      <c r="D20" s="1"/>
      <c r="E20" s="1">
        <v>12</v>
      </c>
      <c r="F20" s="1">
        <v>43</v>
      </c>
      <c r="G20" s="7">
        <v>1.5</v>
      </c>
      <c r="H20" s="1"/>
      <c r="I20" s="1">
        <v>1010003864</v>
      </c>
      <c r="J20" s="1"/>
      <c r="K20" s="1">
        <f t="shared" si="1"/>
        <v>12</v>
      </c>
      <c r="L20" s="1"/>
      <c r="M20" s="1"/>
      <c r="N20" s="1"/>
      <c r="O20" s="1">
        <f t="shared" si="2"/>
        <v>2.4</v>
      </c>
      <c r="P20" s="5">
        <f t="shared" ref="P19:P35" si="7">20*O20-F20</f>
        <v>5</v>
      </c>
      <c r="Q20" s="5"/>
      <c r="R20" s="1"/>
      <c r="S20" s="1">
        <f t="shared" si="3"/>
        <v>20</v>
      </c>
      <c r="T20" s="1">
        <f t="shared" si="4"/>
        <v>17.916666666666668</v>
      </c>
      <c r="U20" s="1">
        <v>4</v>
      </c>
      <c r="V20" s="1">
        <v>5</v>
      </c>
      <c r="W20" s="1">
        <v>0</v>
      </c>
      <c r="X20" s="1">
        <v>0</v>
      </c>
      <c r="Y20" s="1"/>
      <c r="Z20" s="1">
        <f>G20*P20</f>
        <v>7.5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30</v>
      </c>
      <c r="C21" s="1">
        <v>109</v>
      </c>
      <c r="D21" s="1"/>
      <c r="E21" s="1">
        <v>109</v>
      </c>
      <c r="F21" s="1"/>
      <c r="G21" s="7">
        <v>0.3</v>
      </c>
      <c r="H21" s="1"/>
      <c r="I21" s="1">
        <v>1010003817</v>
      </c>
      <c r="J21" s="1"/>
      <c r="K21" s="1">
        <f t="shared" si="1"/>
        <v>109</v>
      </c>
      <c r="L21" s="1"/>
      <c r="M21" s="1"/>
      <c r="N21" s="10">
        <v>240</v>
      </c>
      <c r="O21" s="1">
        <f t="shared" si="2"/>
        <v>21.8</v>
      </c>
      <c r="P21" s="5">
        <f>10*O21-F21</f>
        <v>218</v>
      </c>
      <c r="Q21" s="5"/>
      <c r="R21" s="1"/>
      <c r="S21" s="1">
        <f t="shared" si="3"/>
        <v>10</v>
      </c>
      <c r="T21" s="1">
        <f t="shared" si="4"/>
        <v>0</v>
      </c>
      <c r="U21" s="1">
        <v>19.8</v>
      </c>
      <c r="V21" s="1">
        <v>19.600000000000001</v>
      </c>
      <c r="W21" s="1">
        <v>10</v>
      </c>
      <c r="X21" s="1">
        <v>0</v>
      </c>
      <c r="Y21" s="1"/>
      <c r="Z21" s="1">
        <f>G21*P21</f>
        <v>65.399999999999991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30</v>
      </c>
      <c r="C22" s="1">
        <v>197</v>
      </c>
      <c r="D22" s="1"/>
      <c r="E22" s="1">
        <v>65</v>
      </c>
      <c r="F22" s="1">
        <v>132</v>
      </c>
      <c r="G22" s="7">
        <v>0.3</v>
      </c>
      <c r="H22" s="1"/>
      <c r="I22" s="1">
        <v>1010027984</v>
      </c>
      <c r="J22" s="1"/>
      <c r="K22" s="1">
        <f t="shared" si="1"/>
        <v>65</v>
      </c>
      <c r="L22" s="1"/>
      <c r="M22" s="1"/>
      <c r="N22" s="1"/>
      <c r="O22" s="1">
        <f t="shared" si="2"/>
        <v>13</v>
      </c>
      <c r="P22" s="5">
        <f t="shared" si="7"/>
        <v>128</v>
      </c>
      <c r="Q22" s="5"/>
      <c r="R22" s="1"/>
      <c r="S22" s="1">
        <f t="shared" si="3"/>
        <v>20</v>
      </c>
      <c r="T22" s="1">
        <f t="shared" si="4"/>
        <v>10.153846153846153</v>
      </c>
      <c r="U22" s="1">
        <v>9.8000000000000007</v>
      </c>
      <c r="V22" s="1">
        <v>3.6</v>
      </c>
      <c r="W22" s="1">
        <v>10</v>
      </c>
      <c r="X22" s="1">
        <v>0</v>
      </c>
      <c r="Y22" s="1"/>
      <c r="Z22" s="1">
        <f>G22*P22</f>
        <v>38.4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30</v>
      </c>
      <c r="C23" s="1">
        <v>143</v>
      </c>
      <c r="D23" s="1"/>
      <c r="E23" s="1">
        <v>125</v>
      </c>
      <c r="F23" s="1">
        <v>12</v>
      </c>
      <c r="G23" s="7">
        <v>0.3</v>
      </c>
      <c r="H23" s="1"/>
      <c r="I23" s="1">
        <v>1010003874</v>
      </c>
      <c r="J23" s="1"/>
      <c r="K23" s="1">
        <f t="shared" si="1"/>
        <v>125</v>
      </c>
      <c r="L23" s="1"/>
      <c r="M23" s="1"/>
      <c r="N23" s="10">
        <v>240</v>
      </c>
      <c r="O23" s="1">
        <f t="shared" si="2"/>
        <v>25</v>
      </c>
      <c r="P23" s="5">
        <f>10*O23-F23</f>
        <v>238</v>
      </c>
      <c r="Q23" s="5"/>
      <c r="R23" s="1"/>
      <c r="S23" s="1">
        <f t="shared" si="3"/>
        <v>10</v>
      </c>
      <c r="T23" s="1">
        <f t="shared" si="4"/>
        <v>0.48</v>
      </c>
      <c r="U23" s="1">
        <v>20.2</v>
      </c>
      <c r="V23" s="1">
        <v>11.2</v>
      </c>
      <c r="W23" s="1">
        <v>10</v>
      </c>
      <c r="X23" s="1">
        <v>0</v>
      </c>
      <c r="Y23" s="1"/>
      <c r="Z23" s="1">
        <f>G23*P23</f>
        <v>71.399999999999991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30</v>
      </c>
      <c r="C24" s="1">
        <v>82</v>
      </c>
      <c r="D24" s="1"/>
      <c r="E24" s="1">
        <v>19</v>
      </c>
      <c r="F24" s="1">
        <v>55</v>
      </c>
      <c r="G24" s="7">
        <v>0.27</v>
      </c>
      <c r="H24" s="1"/>
      <c r="I24" s="1">
        <v>1010027778</v>
      </c>
      <c r="J24" s="1"/>
      <c r="K24" s="1">
        <f t="shared" si="1"/>
        <v>19</v>
      </c>
      <c r="L24" s="1"/>
      <c r="M24" s="1"/>
      <c r="N24" s="1"/>
      <c r="O24" s="1">
        <f t="shared" si="2"/>
        <v>3.8</v>
      </c>
      <c r="P24" s="5">
        <f t="shared" si="7"/>
        <v>21</v>
      </c>
      <c r="Q24" s="5"/>
      <c r="R24" s="1"/>
      <c r="S24" s="1">
        <f t="shared" si="3"/>
        <v>20</v>
      </c>
      <c r="T24" s="1">
        <f t="shared" si="4"/>
        <v>14.473684210526317</v>
      </c>
      <c r="U24" s="1">
        <v>6.4</v>
      </c>
      <c r="V24" s="1">
        <v>3.6</v>
      </c>
      <c r="W24" s="1">
        <v>10</v>
      </c>
      <c r="X24" s="1">
        <v>0</v>
      </c>
      <c r="Y24" s="1"/>
      <c r="Z24" s="1">
        <f>G24*P24</f>
        <v>5.67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30</v>
      </c>
      <c r="C25" s="1">
        <v>64</v>
      </c>
      <c r="D25" s="1"/>
      <c r="E25" s="1">
        <v>38</v>
      </c>
      <c r="F25" s="1">
        <v>17</v>
      </c>
      <c r="G25" s="7">
        <v>0.4</v>
      </c>
      <c r="H25" s="1"/>
      <c r="I25" s="1">
        <v>1010021023</v>
      </c>
      <c r="J25" s="1"/>
      <c r="K25" s="1">
        <f t="shared" si="1"/>
        <v>38</v>
      </c>
      <c r="L25" s="1"/>
      <c r="M25" s="1"/>
      <c r="N25" s="10">
        <v>40</v>
      </c>
      <c r="O25" s="1">
        <f t="shared" si="2"/>
        <v>7.6</v>
      </c>
      <c r="P25" s="5">
        <f>12*O25-F25</f>
        <v>74.199999999999989</v>
      </c>
      <c r="Q25" s="5"/>
      <c r="R25" s="1"/>
      <c r="S25" s="1">
        <f t="shared" si="3"/>
        <v>11.999999999999998</v>
      </c>
      <c r="T25" s="1">
        <f t="shared" si="4"/>
        <v>2.236842105263158</v>
      </c>
      <c r="U25" s="1">
        <v>9.6</v>
      </c>
      <c r="V25" s="1">
        <v>3</v>
      </c>
      <c r="W25" s="1">
        <v>8.8000000000000007</v>
      </c>
      <c r="X25" s="1">
        <v>0</v>
      </c>
      <c r="Y25" s="1"/>
      <c r="Z25" s="1">
        <f>G25*P25</f>
        <v>29.679999999999996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30</v>
      </c>
      <c r="C26" s="1">
        <v>685</v>
      </c>
      <c r="D26" s="1"/>
      <c r="E26" s="1">
        <v>22</v>
      </c>
      <c r="F26" s="1">
        <v>663</v>
      </c>
      <c r="G26" s="7">
        <v>0.7</v>
      </c>
      <c r="H26" s="1"/>
      <c r="I26" s="1">
        <v>10010027943</v>
      </c>
      <c r="J26" s="1"/>
      <c r="K26" s="1">
        <f t="shared" si="1"/>
        <v>22</v>
      </c>
      <c r="L26" s="1"/>
      <c r="M26" s="1"/>
      <c r="N26" s="1"/>
      <c r="O26" s="1">
        <f t="shared" si="2"/>
        <v>4.4000000000000004</v>
      </c>
      <c r="P26" s="5"/>
      <c r="Q26" s="5"/>
      <c r="R26" s="1"/>
      <c r="S26" s="1">
        <f t="shared" si="3"/>
        <v>150.68181818181816</v>
      </c>
      <c r="T26" s="1">
        <f t="shared" si="4"/>
        <v>150.68181818181816</v>
      </c>
      <c r="U26" s="1">
        <v>4.5999999999999996</v>
      </c>
      <c r="V26" s="1">
        <v>13.2</v>
      </c>
      <c r="W26" s="1">
        <v>2.8</v>
      </c>
      <c r="X26" s="1">
        <v>4.8</v>
      </c>
      <c r="Y26" s="15" t="s">
        <v>35</v>
      </c>
      <c r="Z26" s="1">
        <f>G26*P26</f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30</v>
      </c>
      <c r="C27" s="1">
        <v>120</v>
      </c>
      <c r="D27" s="1"/>
      <c r="E27" s="1">
        <v>32</v>
      </c>
      <c r="F27" s="1">
        <v>88</v>
      </c>
      <c r="G27" s="7">
        <v>0.4</v>
      </c>
      <c r="H27" s="1"/>
      <c r="I27" s="1">
        <v>1010011268</v>
      </c>
      <c r="J27" s="1"/>
      <c r="K27" s="1">
        <f t="shared" si="1"/>
        <v>32</v>
      </c>
      <c r="L27" s="1"/>
      <c r="M27" s="1"/>
      <c r="N27" s="1"/>
      <c r="O27" s="1">
        <f t="shared" si="2"/>
        <v>6.4</v>
      </c>
      <c r="P27" s="5">
        <f t="shared" si="7"/>
        <v>40</v>
      </c>
      <c r="Q27" s="5"/>
      <c r="R27" s="1"/>
      <c r="S27" s="1">
        <f t="shared" si="3"/>
        <v>20</v>
      </c>
      <c r="T27" s="1">
        <f t="shared" si="4"/>
        <v>13.75</v>
      </c>
      <c r="U27" s="1">
        <v>1.6</v>
      </c>
      <c r="V27" s="1">
        <v>6.8</v>
      </c>
      <c r="W27" s="1">
        <v>1.6</v>
      </c>
      <c r="X27" s="1">
        <v>0</v>
      </c>
      <c r="Y27" s="1"/>
      <c r="Z27" s="1">
        <f>G27*P27</f>
        <v>16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30</v>
      </c>
      <c r="C28" s="1">
        <v>12</v>
      </c>
      <c r="D28" s="1"/>
      <c r="E28" s="1">
        <v>6</v>
      </c>
      <c r="F28" s="1">
        <v>3</v>
      </c>
      <c r="G28" s="7">
        <v>0.32</v>
      </c>
      <c r="H28" s="1"/>
      <c r="I28" s="1">
        <v>1010021343</v>
      </c>
      <c r="J28" s="1"/>
      <c r="K28" s="1">
        <f t="shared" si="1"/>
        <v>6</v>
      </c>
      <c r="L28" s="1"/>
      <c r="M28" s="1"/>
      <c r="N28" s="10">
        <v>20</v>
      </c>
      <c r="O28" s="1">
        <f t="shared" si="2"/>
        <v>1.2</v>
      </c>
      <c r="P28" s="5">
        <f>13*O28-F28</f>
        <v>12.6</v>
      </c>
      <c r="Q28" s="5"/>
      <c r="R28" s="1"/>
      <c r="S28" s="1">
        <f t="shared" si="3"/>
        <v>13</v>
      </c>
      <c r="T28" s="1">
        <f t="shared" si="4"/>
        <v>2.5</v>
      </c>
      <c r="U28" s="1">
        <v>3.2</v>
      </c>
      <c r="V28" s="1">
        <v>2.8</v>
      </c>
      <c r="W28" s="1">
        <v>1.2</v>
      </c>
      <c r="X28" s="1">
        <v>0</v>
      </c>
      <c r="Y28" s="1"/>
      <c r="Z28" s="1">
        <f>G28*P28</f>
        <v>4.032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30</v>
      </c>
      <c r="C29" s="1">
        <v>62</v>
      </c>
      <c r="D29" s="1"/>
      <c r="E29" s="1">
        <v>6</v>
      </c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6</v>
      </c>
      <c r="L29" s="1"/>
      <c r="M29" s="1"/>
      <c r="N29" s="1"/>
      <c r="O29" s="1">
        <f t="shared" si="2"/>
        <v>1.2</v>
      </c>
      <c r="P29" s="5"/>
      <c r="Q29" s="5"/>
      <c r="R29" s="1"/>
      <c r="S29" s="1">
        <f t="shared" si="3"/>
        <v>45</v>
      </c>
      <c r="T29" s="1">
        <f t="shared" si="4"/>
        <v>45</v>
      </c>
      <c r="U29" s="1">
        <v>2.4</v>
      </c>
      <c r="V29" s="1">
        <v>4</v>
      </c>
      <c r="W29" s="1">
        <v>1.2</v>
      </c>
      <c r="X29" s="1">
        <v>0</v>
      </c>
      <c r="Y29" s="15" t="s">
        <v>35</v>
      </c>
      <c r="Z29" s="1">
        <f>G29*P29</f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0">
        <v>20</v>
      </c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3.2</v>
      </c>
      <c r="V30" s="1">
        <v>1.2</v>
      </c>
      <c r="W30" s="1">
        <v>0.8</v>
      </c>
      <c r="X30" s="1">
        <v>0</v>
      </c>
      <c r="Y30" s="1"/>
      <c r="Z30" s="1">
        <f>G30*P30</f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19</v>
      </c>
      <c r="D31" s="1"/>
      <c r="E31" s="1">
        <v>18</v>
      </c>
      <c r="F31" s="1">
        <v>1</v>
      </c>
      <c r="G31" s="7">
        <v>0.28000000000000003</v>
      </c>
      <c r="H31" s="1"/>
      <c r="I31" s="1">
        <v>1010025555</v>
      </c>
      <c r="J31" s="1"/>
      <c r="K31" s="1">
        <f t="shared" si="1"/>
        <v>18</v>
      </c>
      <c r="L31" s="1"/>
      <c r="M31" s="1"/>
      <c r="N31" s="1"/>
      <c r="O31" s="1">
        <f t="shared" si="2"/>
        <v>3.6</v>
      </c>
      <c r="P31" s="5">
        <f>10*O31-F31</f>
        <v>35</v>
      </c>
      <c r="Q31" s="5"/>
      <c r="R31" s="1"/>
      <c r="S31" s="1">
        <f t="shared" si="3"/>
        <v>10</v>
      </c>
      <c r="T31" s="1">
        <f t="shared" si="4"/>
        <v>0.27777777777777779</v>
      </c>
      <c r="U31" s="1">
        <v>0.8</v>
      </c>
      <c r="V31" s="1">
        <v>2.4</v>
      </c>
      <c r="W31" s="1">
        <v>2.8</v>
      </c>
      <c r="X31" s="1">
        <v>1.2</v>
      </c>
      <c r="Y31" s="1"/>
      <c r="Z31" s="1">
        <f>G31*P31</f>
        <v>9.8000000000000007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30</v>
      </c>
      <c r="C32" s="1">
        <v>75</v>
      </c>
      <c r="D32" s="1"/>
      <c r="E32" s="1">
        <v>16</v>
      </c>
      <c r="F32" s="1">
        <v>59</v>
      </c>
      <c r="G32" s="7">
        <v>0.28000000000000003</v>
      </c>
      <c r="H32" s="1"/>
      <c r="I32" s="1">
        <v>1010026655</v>
      </c>
      <c r="J32" s="1"/>
      <c r="K32" s="1">
        <f t="shared" si="1"/>
        <v>16</v>
      </c>
      <c r="L32" s="1"/>
      <c r="M32" s="1"/>
      <c r="N32" s="1"/>
      <c r="O32" s="1">
        <f t="shared" si="2"/>
        <v>3.2</v>
      </c>
      <c r="P32" s="5">
        <f t="shared" si="7"/>
        <v>5</v>
      </c>
      <c r="Q32" s="5"/>
      <c r="R32" s="1"/>
      <c r="S32" s="1">
        <f t="shared" si="3"/>
        <v>20</v>
      </c>
      <c r="T32" s="1">
        <f t="shared" si="4"/>
        <v>18.4375</v>
      </c>
      <c r="U32" s="1">
        <v>0.8</v>
      </c>
      <c r="V32" s="1">
        <v>5</v>
      </c>
      <c r="W32" s="1">
        <v>4.8</v>
      </c>
      <c r="X32" s="1">
        <v>4</v>
      </c>
      <c r="Y32" s="16" t="s">
        <v>33</v>
      </c>
      <c r="Z32" s="1">
        <f>G32*P32</f>
        <v>1.4000000000000001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30</v>
      </c>
      <c r="C33" s="1">
        <v>81</v>
      </c>
      <c r="D33" s="1">
        <v>4</v>
      </c>
      <c r="E33" s="1">
        <v>16</v>
      </c>
      <c r="F33" s="1">
        <v>69</v>
      </c>
      <c r="G33" s="7">
        <v>0.28000000000000003</v>
      </c>
      <c r="H33" s="1"/>
      <c r="I33" s="1">
        <v>1010028228</v>
      </c>
      <c r="J33" s="1"/>
      <c r="K33" s="1">
        <f t="shared" si="1"/>
        <v>16</v>
      </c>
      <c r="L33" s="1"/>
      <c r="M33" s="1"/>
      <c r="N33" s="1"/>
      <c r="O33" s="1">
        <f t="shared" si="2"/>
        <v>3.2</v>
      </c>
      <c r="P33" s="5"/>
      <c r="Q33" s="5"/>
      <c r="R33" s="1"/>
      <c r="S33" s="1">
        <f t="shared" si="3"/>
        <v>21.5625</v>
      </c>
      <c r="T33" s="1">
        <f t="shared" si="4"/>
        <v>21.5625</v>
      </c>
      <c r="U33" s="1">
        <v>1.6</v>
      </c>
      <c r="V33" s="1">
        <v>5</v>
      </c>
      <c r="W33" s="1">
        <v>4</v>
      </c>
      <c r="X33" s="1">
        <v>0</v>
      </c>
      <c r="Y33" s="15" t="s">
        <v>35</v>
      </c>
      <c r="Z33" s="1">
        <f>G33*P33</f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61</v>
      </c>
      <c r="B34" s="1" t="s">
        <v>30</v>
      </c>
      <c r="C34" s="1"/>
      <c r="D34" s="1"/>
      <c r="E34" s="1"/>
      <c r="F34" s="1"/>
      <c r="G34" s="7">
        <v>2</v>
      </c>
      <c r="H34" s="1"/>
      <c r="I34" s="1">
        <v>10010024503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8">
        <f t="shared" si="7"/>
        <v>0</v>
      </c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 t="s">
        <v>62</v>
      </c>
      <c r="Z34" s="1">
        <f>G34*P34</f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1.6</v>
      </c>
      <c r="V35" s="1">
        <v>1.2</v>
      </c>
      <c r="W35" s="1">
        <v>2</v>
      </c>
      <c r="X35" s="1">
        <v>0</v>
      </c>
      <c r="Y35" s="15" t="s">
        <v>35</v>
      </c>
      <c r="Z35" s="1">
        <f>G35*P35</f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2" t="s">
        <v>64</v>
      </c>
      <c r="B36" s="12" t="s">
        <v>30</v>
      </c>
      <c r="C36" s="12"/>
      <c r="D36" s="12"/>
      <c r="E36" s="12"/>
      <c r="F36" s="12"/>
      <c r="G36" s="13">
        <v>0</v>
      </c>
      <c r="H36" s="12"/>
      <c r="I36" s="12" t="s">
        <v>31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 t="e">
        <f t="shared" si="3"/>
        <v>#DIV/0!</v>
      </c>
      <c r="T36" s="12" t="e">
        <f t="shared" si="4"/>
        <v>#DIV/0!</v>
      </c>
      <c r="U36" s="12">
        <v>0</v>
      </c>
      <c r="V36" s="12">
        <v>0</v>
      </c>
      <c r="W36" s="12">
        <v>0</v>
      </c>
      <c r="X36" s="12">
        <v>48.6</v>
      </c>
      <c r="Y36" s="12" t="s">
        <v>65</v>
      </c>
      <c r="Z36" s="1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2" t="s">
        <v>66</v>
      </c>
      <c r="B37" s="12" t="s">
        <v>30</v>
      </c>
      <c r="C37" s="12">
        <v>406</v>
      </c>
      <c r="D37" s="12"/>
      <c r="E37" s="12">
        <v>8</v>
      </c>
      <c r="F37" s="12">
        <v>398</v>
      </c>
      <c r="G37" s="13">
        <v>0</v>
      </c>
      <c r="H37" s="12"/>
      <c r="I37" s="12" t="s">
        <v>31</v>
      </c>
      <c r="J37" s="12"/>
      <c r="K37" s="12">
        <f t="shared" si="1"/>
        <v>8</v>
      </c>
      <c r="L37" s="12"/>
      <c r="M37" s="12"/>
      <c r="N37" s="12"/>
      <c r="O37" s="12">
        <f t="shared" si="2"/>
        <v>1.6</v>
      </c>
      <c r="P37" s="14"/>
      <c r="Q37" s="14"/>
      <c r="R37" s="12"/>
      <c r="S37" s="12">
        <f t="shared" si="3"/>
        <v>248.75</v>
      </c>
      <c r="T37" s="12">
        <f t="shared" si="4"/>
        <v>248.75</v>
      </c>
      <c r="U37" s="12">
        <v>1</v>
      </c>
      <c r="V37" s="12">
        <v>3</v>
      </c>
      <c r="W37" s="12">
        <v>1</v>
      </c>
      <c r="X37" s="12">
        <v>3.8</v>
      </c>
      <c r="Y37" s="15" t="s">
        <v>35</v>
      </c>
      <c r="Z37" s="1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2" t="s">
        <v>67</v>
      </c>
      <c r="B38" s="12" t="s">
        <v>30</v>
      </c>
      <c r="C38" s="12">
        <v>199</v>
      </c>
      <c r="D38" s="12"/>
      <c r="E38" s="12"/>
      <c r="F38" s="12">
        <v>199</v>
      </c>
      <c r="G38" s="13">
        <v>0</v>
      </c>
      <c r="H38" s="12"/>
      <c r="I38" s="12" t="s">
        <v>31</v>
      </c>
      <c r="J38" s="12"/>
      <c r="K38" s="12">
        <f t="shared" si="1"/>
        <v>0</v>
      </c>
      <c r="L38" s="12"/>
      <c r="M38" s="12"/>
      <c r="N38" s="12"/>
      <c r="O38" s="12">
        <f t="shared" si="2"/>
        <v>0</v>
      </c>
      <c r="P38" s="14"/>
      <c r="Q38" s="14"/>
      <c r="R38" s="12"/>
      <c r="S38" s="12" t="e">
        <f t="shared" si="3"/>
        <v>#DIV/0!</v>
      </c>
      <c r="T38" s="12" t="e">
        <f t="shared" si="4"/>
        <v>#DIV/0!</v>
      </c>
      <c r="U38" s="12">
        <v>0</v>
      </c>
      <c r="V38" s="12">
        <v>0</v>
      </c>
      <c r="W38" s="12">
        <v>0</v>
      </c>
      <c r="X38" s="12">
        <v>1.8</v>
      </c>
      <c r="Y38" s="15" t="s">
        <v>35</v>
      </c>
      <c r="Z38" s="1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76</v>
      </c>
      <c r="D39" s="1">
        <v>1</v>
      </c>
      <c r="E39" s="1">
        <v>2</v>
      </c>
      <c r="F39" s="1">
        <v>75</v>
      </c>
      <c r="G39" s="7">
        <v>0.3</v>
      </c>
      <c r="H39" s="1"/>
      <c r="I39" s="1">
        <v>1010017917</v>
      </c>
      <c r="J39" s="1"/>
      <c r="K39" s="1">
        <f t="shared" si="1"/>
        <v>2</v>
      </c>
      <c r="L39" s="1"/>
      <c r="M39" s="1"/>
      <c r="N39" s="1"/>
      <c r="O39" s="1">
        <f t="shared" si="2"/>
        <v>0.4</v>
      </c>
      <c r="P39" s="5"/>
      <c r="Q39" s="5"/>
      <c r="R39" s="1"/>
      <c r="S39" s="1">
        <f t="shared" si="3"/>
        <v>187.5</v>
      </c>
      <c r="T39" s="1">
        <f t="shared" si="4"/>
        <v>187.5</v>
      </c>
      <c r="U39" s="1">
        <v>2.6</v>
      </c>
      <c r="V39" s="1">
        <v>4.4000000000000004</v>
      </c>
      <c r="W39" s="1">
        <v>3.6</v>
      </c>
      <c r="X39" s="1">
        <v>0</v>
      </c>
      <c r="Y39" s="15" t="s">
        <v>35</v>
      </c>
      <c r="Z39" s="1">
        <f>G39*P39</f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115</v>
      </c>
      <c r="D40" s="1"/>
      <c r="E40" s="1">
        <v>37</v>
      </c>
      <c r="F40" s="1">
        <v>78</v>
      </c>
      <c r="G40" s="7">
        <v>0.4</v>
      </c>
      <c r="H40" s="1"/>
      <c r="I40" s="1">
        <v>1010004259</v>
      </c>
      <c r="J40" s="1"/>
      <c r="K40" s="1">
        <f t="shared" si="1"/>
        <v>37</v>
      </c>
      <c r="L40" s="1"/>
      <c r="M40" s="1"/>
      <c r="N40" s="1"/>
      <c r="O40" s="1">
        <f t="shared" si="2"/>
        <v>7.4</v>
      </c>
      <c r="P40" s="5">
        <f t="shared" ref="P39:P42" si="8">20*O40-F40</f>
        <v>70</v>
      </c>
      <c r="Q40" s="5"/>
      <c r="R40" s="1"/>
      <c r="S40" s="1">
        <f t="shared" si="3"/>
        <v>20</v>
      </c>
      <c r="T40" s="1">
        <f t="shared" si="4"/>
        <v>10.54054054054054</v>
      </c>
      <c r="U40" s="1">
        <v>2.4</v>
      </c>
      <c r="V40" s="1">
        <v>7.6</v>
      </c>
      <c r="W40" s="1">
        <v>1</v>
      </c>
      <c r="X40" s="1">
        <v>0</v>
      </c>
      <c r="Y40" s="1"/>
      <c r="Z40" s="1">
        <f>G40*P40</f>
        <v>28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49</v>
      </c>
      <c r="D41" s="1">
        <v>1</v>
      </c>
      <c r="E41" s="1">
        <v>7</v>
      </c>
      <c r="F41" s="1">
        <v>43</v>
      </c>
      <c r="G41" s="7">
        <v>0.3</v>
      </c>
      <c r="H41" s="1"/>
      <c r="I41" s="1">
        <v>1010013267</v>
      </c>
      <c r="J41" s="1"/>
      <c r="K41" s="1">
        <f t="shared" si="1"/>
        <v>7</v>
      </c>
      <c r="L41" s="1"/>
      <c r="M41" s="1"/>
      <c r="N41" s="1"/>
      <c r="O41" s="1">
        <f t="shared" si="2"/>
        <v>1.4</v>
      </c>
      <c r="P41" s="5"/>
      <c r="Q41" s="5"/>
      <c r="R41" s="1"/>
      <c r="S41" s="1">
        <f t="shared" si="3"/>
        <v>30.714285714285715</v>
      </c>
      <c r="T41" s="1">
        <f t="shared" si="4"/>
        <v>30.714285714285715</v>
      </c>
      <c r="U41" s="1">
        <v>0.2</v>
      </c>
      <c r="V41" s="1">
        <v>3.8</v>
      </c>
      <c r="W41" s="1">
        <v>2</v>
      </c>
      <c r="X41" s="1">
        <v>0</v>
      </c>
      <c r="Y41" s="15" t="s">
        <v>35</v>
      </c>
      <c r="Z41" s="1">
        <f>G41*P41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78</v>
      </c>
      <c r="D42" s="1">
        <v>1</v>
      </c>
      <c r="E42" s="1">
        <v>7</v>
      </c>
      <c r="F42" s="1">
        <v>72</v>
      </c>
      <c r="G42" s="7">
        <v>0.3</v>
      </c>
      <c r="H42" s="1"/>
      <c r="I42" s="1">
        <v>1010027159</v>
      </c>
      <c r="J42" s="1"/>
      <c r="K42" s="1">
        <f t="shared" si="1"/>
        <v>7</v>
      </c>
      <c r="L42" s="1"/>
      <c r="M42" s="1"/>
      <c r="N42" s="1"/>
      <c r="O42" s="1">
        <f t="shared" si="2"/>
        <v>1.4</v>
      </c>
      <c r="P42" s="5"/>
      <c r="Q42" s="5"/>
      <c r="R42" s="1"/>
      <c r="S42" s="1">
        <f t="shared" si="3"/>
        <v>51.428571428571431</v>
      </c>
      <c r="T42" s="1">
        <f t="shared" si="4"/>
        <v>51.428571428571431</v>
      </c>
      <c r="U42" s="1">
        <v>3.2</v>
      </c>
      <c r="V42" s="1">
        <v>5.6</v>
      </c>
      <c r="W42" s="1">
        <v>3.4</v>
      </c>
      <c r="X42" s="1">
        <v>0</v>
      </c>
      <c r="Y42" s="15" t="s">
        <v>35</v>
      </c>
      <c r="Z42" s="1">
        <f>G42*P42</f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Z42" xr:uid="{ABB7C9A9-8A9F-48F9-8B7D-35CA35D7C571}">
    <filterColumn colId="6">
      <filters blank="1">
        <filter val="0,27"/>
        <filter val="0,28"/>
        <filter val="0,30"/>
        <filter val="0,32"/>
        <filter val="0,40"/>
        <filter val="0,50"/>
        <filter val="0,70"/>
        <filter val="1,00"/>
        <filter val="1,50"/>
        <filter val="2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2025-04-07T14:50:05Z</dcterms:created>
  <dcterms:modified xsi:type="dcterms:W3CDTF">2025-04-07T14:58:00Z</dcterms:modified>
</cp:coreProperties>
</file>