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МИРАТОРГ\Ташкент\заказы\2025\04,25\14,04,25 Мираторг КИ Ташкент\"/>
    </mc:Choice>
  </mc:AlternateContent>
  <xr:revisionPtr revIDLastSave="0" documentId="13_ncr:1_{2D905380-D751-4411-B8CD-D92130AD9F3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definedNames>
    <definedName name="_xlnm._FilterDatabase" localSheetId="0" hidden="1">TDSheet!$A$4:$Y$22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W8" i="1" l="1"/>
  <c r="W10" i="1"/>
  <c r="W14" i="1"/>
  <c r="K9" i="1"/>
  <c r="L9" i="1" s="1"/>
  <c r="K11" i="1"/>
  <c r="L11" i="1" s="1"/>
  <c r="L6" i="1"/>
  <c r="U7" i="1"/>
  <c r="V7" i="1" s="1"/>
  <c r="W7" i="1" s="1"/>
  <c r="U8" i="1"/>
  <c r="U9" i="1"/>
  <c r="V9" i="1" s="1"/>
  <c r="W9" i="1" s="1"/>
  <c r="U10" i="1"/>
  <c r="U11" i="1"/>
  <c r="V11" i="1" s="1"/>
  <c r="W11" i="1" s="1"/>
  <c r="U12" i="1"/>
  <c r="V12" i="1" s="1"/>
  <c r="W12" i="1" s="1"/>
  <c r="U13" i="1"/>
  <c r="V13" i="1" s="1"/>
  <c r="W13" i="1" s="1"/>
  <c r="U14" i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6" i="1"/>
  <c r="V6" i="1" s="1"/>
  <c r="W6" i="1" s="1"/>
  <c r="Y12" i="1"/>
  <c r="Y14" i="1"/>
  <c r="Y17" i="1"/>
  <c r="Y20" i="1"/>
  <c r="Y15" i="1"/>
  <c r="Y19" i="1"/>
  <c r="Y7" i="1"/>
  <c r="Y8" i="1"/>
  <c r="Y9" i="1"/>
  <c r="Y10" i="1"/>
  <c r="Y11" i="1"/>
  <c r="Y13" i="1"/>
  <c r="Y16" i="1"/>
  <c r="Y18" i="1"/>
  <c r="Y21" i="1"/>
  <c r="W5" i="1" l="1"/>
  <c r="V5" i="1"/>
  <c r="Z11" i="1"/>
  <c r="Z9" i="1"/>
  <c r="Z6" i="1"/>
  <c r="U5" i="1"/>
  <c r="Y22" i="1"/>
  <c r="X5" i="1"/>
  <c r="Y6" i="1"/>
  <c r="R5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N5" i="1"/>
  <c r="S5" i="1" l="1"/>
  <c r="M9" i="1" l="1"/>
  <c r="Q9" i="1" s="1"/>
  <c r="P9" i="1" s="1"/>
  <c r="M11" i="1"/>
  <c r="Q11" i="1" s="1"/>
  <c r="P11" i="1" s="1"/>
  <c r="M6" i="1"/>
  <c r="Q6" i="1" s="1"/>
  <c r="P6" i="1" s="1"/>
  <c r="J7" i="1"/>
  <c r="J8" i="1"/>
  <c r="J10" i="1"/>
  <c r="J12" i="1"/>
  <c r="J13" i="1"/>
  <c r="J14" i="1"/>
  <c r="J15" i="1"/>
  <c r="J16" i="1"/>
  <c r="J17" i="1"/>
  <c r="J18" i="1"/>
  <c r="J19" i="1"/>
  <c r="J20" i="1"/>
  <c r="J21" i="1"/>
  <c r="J22" i="1"/>
  <c r="E7" i="1"/>
  <c r="AA7" i="1" s="1"/>
  <c r="E8" i="1"/>
  <c r="AA8" i="1" s="1"/>
  <c r="E9" i="1"/>
  <c r="AA9" i="1" s="1"/>
  <c r="AB9" i="1" s="1"/>
  <c r="E10" i="1"/>
  <c r="AA10" i="1" s="1"/>
  <c r="E11" i="1"/>
  <c r="AA11" i="1" s="1"/>
  <c r="AB11" i="1" s="1"/>
  <c r="E12" i="1"/>
  <c r="AA12" i="1" s="1"/>
  <c r="E13" i="1"/>
  <c r="AA13" i="1" s="1"/>
  <c r="E14" i="1"/>
  <c r="AA14" i="1" s="1"/>
  <c r="E15" i="1"/>
  <c r="AA15" i="1" s="1"/>
  <c r="E16" i="1"/>
  <c r="AA16" i="1" s="1"/>
  <c r="E17" i="1"/>
  <c r="AA17" i="1" s="1"/>
  <c r="E18" i="1"/>
  <c r="AA18" i="1" s="1"/>
  <c r="E19" i="1"/>
  <c r="AA19" i="1" s="1"/>
  <c r="E20" i="1"/>
  <c r="AA20" i="1" s="1"/>
  <c r="E21" i="1"/>
  <c r="AA21" i="1" s="1"/>
  <c r="E22" i="1"/>
  <c r="AA22" i="1" s="1"/>
  <c r="E6" i="1"/>
  <c r="AA6" i="1" s="1"/>
  <c r="AB6" i="1" l="1"/>
  <c r="AA5" i="1"/>
  <c r="M18" i="1"/>
  <c r="Q18" i="1" s="1"/>
  <c r="P18" i="1" s="1"/>
  <c r="K18" i="1"/>
  <c r="L18" i="1" s="1"/>
  <c r="Z18" i="1" s="1"/>
  <c r="M17" i="1"/>
  <c r="Q17" i="1" s="1"/>
  <c r="P17" i="1" s="1"/>
  <c r="K17" i="1"/>
  <c r="L17" i="1" s="1"/>
  <c r="Z17" i="1" s="1"/>
  <c r="M7" i="1"/>
  <c r="Q7" i="1" s="1"/>
  <c r="P7" i="1" s="1"/>
  <c r="K7" i="1"/>
  <c r="L7" i="1" s="1"/>
  <c r="Z7" i="1" s="1"/>
  <c r="M16" i="1"/>
  <c r="Q16" i="1" s="1"/>
  <c r="P16" i="1" s="1"/>
  <c r="K16" i="1"/>
  <c r="L16" i="1" s="1"/>
  <c r="Z16" i="1" s="1"/>
  <c r="M14" i="1"/>
  <c r="Q14" i="1" s="1"/>
  <c r="P14" i="1" s="1"/>
  <c r="K14" i="1"/>
  <c r="L14" i="1" s="1"/>
  <c r="Z14" i="1" s="1"/>
  <c r="M21" i="1"/>
  <c r="Q21" i="1" s="1"/>
  <c r="P21" i="1" s="1"/>
  <c r="K21" i="1"/>
  <c r="L21" i="1" s="1"/>
  <c r="Z21" i="1" s="1"/>
  <c r="M13" i="1"/>
  <c r="Q13" i="1" s="1"/>
  <c r="P13" i="1" s="1"/>
  <c r="K13" i="1"/>
  <c r="L13" i="1" s="1"/>
  <c r="Z13" i="1" s="1"/>
  <c r="M8" i="1"/>
  <c r="Q8" i="1" s="1"/>
  <c r="P8" i="1" s="1"/>
  <c r="K8" i="1"/>
  <c r="L8" i="1" s="1"/>
  <c r="Z8" i="1" s="1"/>
  <c r="M20" i="1"/>
  <c r="Q20" i="1" s="1"/>
  <c r="P20" i="1" s="1"/>
  <c r="K20" i="1"/>
  <c r="L20" i="1" s="1"/>
  <c r="Z20" i="1" s="1"/>
  <c r="M12" i="1"/>
  <c r="Q12" i="1" s="1"/>
  <c r="P12" i="1" s="1"/>
  <c r="K12" i="1"/>
  <c r="L12" i="1" s="1"/>
  <c r="Z12" i="1" s="1"/>
  <c r="M15" i="1"/>
  <c r="Q15" i="1" s="1"/>
  <c r="P15" i="1" s="1"/>
  <c r="K15" i="1"/>
  <c r="L15" i="1" s="1"/>
  <c r="Z15" i="1" s="1"/>
  <c r="M22" i="1"/>
  <c r="Q22" i="1" s="1"/>
  <c r="P22" i="1" s="1"/>
  <c r="K22" i="1"/>
  <c r="L22" i="1" s="1"/>
  <c r="Z22" i="1" s="1"/>
  <c r="M19" i="1"/>
  <c r="Q19" i="1" s="1"/>
  <c r="P19" i="1" s="1"/>
  <c r="K19" i="1"/>
  <c r="L19" i="1" s="1"/>
  <c r="Z19" i="1" s="1"/>
  <c r="M10" i="1"/>
  <c r="Q10" i="1" s="1"/>
  <c r="P10" i="1" s="1"/>
  <c r="K10" i="1"/>
  <c r="L10" i="1" s="1"/>
  <c r="Z10" i="1" s="1"/>
  <c r="E5" i="1"/>
  <c r="AB10" i="1" l="1"/>
  <c r="AB12" i="1"/>
  <c r="AB21" i="1"/>
  <c r="AB7" i="1"/>
  <c r="AB14" i="1"/>
  <c r="AB15" i="1"/>
  <c r="AB22" i="1"/>
  <c r="AB19" i="1"/>
  <c r="AB20" i="1"/>
  <c r="AB18" i="1"/>
  <c r="AB16" i="1"/>
  <c r="AB8" i="1"/>
  <c r="AB13" i="1"/>
  <c r="AB17" i="1"/>
  <c r="P5" i="1"/>
</calcChain>
</file>

<file path=xl/sharedStrings.xml><?xml version="1.0" encoding="utf-8"?>
<sst xmlns="http://schemas.openxmlformats.org/spreadsheetml/2006/main" count="86" uniqueCount="52">
  <si>
    <t>Склады</t>
  </si>
  <si>
    <t>Номенклатура</t>
  </si>
  <si>
    <t>Единица</t>
  </si>
  <si>
    <t>Вес единицы (кг) (Справочник "Номенклатура")</t>
  </si>
  <si>
    <t>2910</t>
  </si>
  <si>
    <t>МИРАТОРГ склад</t>
  </si>
  <si>
    <t>Колб полусухая «Салями» ШТ. ВУ ОХЛ 300гр*8  МИРАТОРГ</t>
  </si>
  <si>
    <t>шт</t>
  </si>
  <si>
    <t>МХБ Ветчина для завтрака ШТ. ОХЛ п/а 400г*6 (2,4кг)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</si>
  <si>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</si>
  <si>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</si>
  <si>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</si>
  <si>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</si>
  <si>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</si>
  <si>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</si>
  <si>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</si>
  <si>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</si>
  <si>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</si>
  <si>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</si>
  <si>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</si>
  <si>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</si>
  <si>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</si>
  <si>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 Коньячный в/к ВУ ОХЛ 375гр  МИРАТОРГ</t>
  </si>
  <si>
    <t>Сервелат полусухой с/к ВУ ОХЛ 300гр МИРАТОРГ</t>
  </si>
  <si>
    <t>кг</t>
  </si>
  <si>
    <t>Кол-во
шт/кг</t>
  </si>
  <si>
    <t>ср март</t>
  </si>
  <si>
    <t>ср апр</t>
  </si>
  <si>
    <t>фев</t>
  </si>
  <si>
    <t>запас,дни</t>
  </si>
  <si>
    <t>запас шт</t>
  </si>
  <si>
    <t>ср в день</t>
  </si>
  <si>
    <t>необх</t>
  </si>
  <si>
    <t>В пути,кг</t>
  </si>
  <si>
    <t>В пути, шт</t>
  </si>
  <si>
    <t>Предзаказ</t>
  </si>
  <si>
    <t>предложение Мираторг</t>
  </si>
  <si>
    <t>Заказ, итог</t>
  </si>
  <si>
    <t>финал2</t>
  </si>
  <si>
    <t>отправлен</t>
  </si>
  <si>
    <t>Заказ запас</t>
  </si>
  <si>
    <t>неделя</t>
  </si>
  <si>
    <t>расход в нед</t>
  </si>
  <si>
    <t>на складе, кг</t>
  </si>
  <si>
    <t>ЗАКАЗ 2</t>
  </si>
  <si>
    <t>ЗАКАЗ1</t>
  </si>
  <si>
    <t>Заказ</t>
  </si>
  <si>
    <t>1+2</t>
  </si>
  <si>
    <t>ЗАКАЗ итого</t>
  </si>
  <si>
    <t>на складе+заказ+в пути</t>
  </si>
  <si>
    <t>Запас</t>
  </si>
  <si>
    <t>остаток 16 апр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</si>
</sst>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0"/>
    <numFmt numFmtId="165" formatCode="_-* #,##0_-;\-* #,##0_-;_-* &quot;-&quot;??_-;_-@_-"/>
    <numFmt numFmtId="166" formatCode="_-* #,##0.00\ _₸_-;\-* #,##0.00\ _₸_-;_-* &quot;-&quot;??\ _₸_-;_-@_-"/>
    <numFmt numFmtId="167" formatCode="_-* #,##0\ _₸_-;\-* #,##0\ _₸_-;_-* &quot;-&quot;??\ _₸_-;_-@_-"/>
    <numFmt numFmtId="168" formatCode="#,##0_ ;[Red]\-#,##0\ "/>
    <numFmt numFmtId="169" formatCode="_-* #,##0.0_-;\-* #,##0.0_-;_-* &quot;-&quot;??_-;_-@_-"/>
  </numFmts>
  <fonts count="8" x14ac:knownFonts="1">
    <font>
      <sz val="8"/>
      <name val="Arial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sz val="10"/>
      <color rgb="FF003F2F"/>
      <name val="Arial"/>
      <family val="2"/>
      <charset val="204"/>
    </font>
    <font>
      <sz val="9"/>
      <color rgb="FF003F2F"/>
      <name val="Arial"/>
      <family val="2"/>
      <charset val="204"/>
    </font>
    <font>
      <sz val="9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b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rgb="FFE4F0DD"/>
        <bgColor auto="1"/>
      </patternFill>
    </fill>
    <fill>
      <patternFill patternType="solid">
        <fgColor rgb="FFF0F6E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/>
    </xf>
    <xf numFmtId="164" fontId="3" fillId="3" borderId="3" xfId="0" applyNumberFormat="1" applyFont="1" applyFill="1" applyBorder="1" applyAlignment="1">
      <alignment horizontal="right" vertical="top" wrapText="1"/>
    </xf>
    <xf numFmtId="0" fontId="5" fillId="0" borderId="3" xfId="0" applyFont="1" applyBorder="1" applyAlignment="1">
      <alignment horizontal="left" vertical="top" wrapText="1"/>
    </xf>
    <xf numFmtId="165" fontId="0" fillId="5" borderId="0" xfId="0" applyNumberForma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5" fillId="0" borderId="3" xfId="0" applyFont="1" applyBorder="1" applyAlignment="1">
      <alignment horizontal="left" vertical="top" wrapText="1" indent="2"/>
    </xf>
    <xf numFmtId="43" fontId="0" fillId="0" borderId="0" xfId="1" applyFont="1"/>
    <xf numFmtId="43" fontId="0" fillId="0" borderId="0" xfId="1" applyFont="1" applyAlignment="1">
      <alignment horizontal="left"/>
    </xf>
    <xf numFmtId="0" fontId="2" fillId="0" borderId="0" xfId="0" applyFont="1"/>
    <xf numFmtId="43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168" fontId="0" fillId="7" borderId="0" xfId="0" applyNumberFormat="1" applyFill="1" applyAlignment="1">
      <alignment horizontal="center"/>
    </xf>
    <xf numFmtId="0" fontId="2" fillId="5" borderId="0" xfId="0" applyFont="1" applyFill="1"/>
    <xf numFmtId="168" fontId="0" fillId="8" borderId="0" xfId="0" applyNumberForma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168" fontId="6" fillId="0" borderId="0" xfId="0" applyNumberFormat="1" applyFont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168" fontId="7" fillId="0" borderId="7" xfId="0" applyNumberFormat="1" applyFon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" fontId="5" fillId="0" borderId="3" xfId="0" applyNumberFormat="1" applyFont="1" applyBorder="1" applyAlignment="1">
      <alignment horizontal="center" vertical="top" wrapText="1"/>
    </xf>
    <xf numFmtId="2" fontId="5" fillId="0" borderId="3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5" borderId="12" xfId="0" applyFont="1" applyFill="1" applyBorder="1"/>
    <xf numFmtId="1" fontId="0" fillId="5" borderId="12" xfId="0" applyNumberFormat="1" applyFill="1" applyBorder="1" applyAlignment="1">
      <alignment horizontal="center"/>
    </xf>
    <xf numFmtId="1" fontId="0" fillId="5" borderId="13" xfId="0" applyNumberFormat="1" applyFill="1" applyBorder="1" applyAlignment="1">
      <alignment horizontal="center"/>
    </xf>
    <xf numFmtId="0" fontId="2" fillId="5" borderId="0" xfId="0" applyFont="1" applyFill="1" applyBorder="1"/>
    <xf numFmtId="168" fontId="0" fillId="0" borderId="0" xfId="0" applyNumberFormat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0" xfId="0" applyFont="1" applyFill="1"/>
    <xf numFmtId="0" fontId="2" fillId="5" borderId="11" xfId="0" applyFont="1" applyFill="1" applyBorder="1" applyAlignment="1">
      <alignment horizontal="center" vertical="center"/>
    </xf>
    <xf numFmtId="0" fontId="0" fillId="5" borderId="12" xfId="0" applyFill="1" applyBorder="1"/>
    <xf numFmtId="43" fontId="0" fillId="0" borderId="0" xfId="0" applyNumberFormat="1" applyFill="1" applyAlignment="1">
      <alignment horizontal="left"/>
    </xf>
    <xf numFmtId="169" fontId="0" fillId="0" borderId="0" xfId="1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43" fontId="0" fillId="0" borderId="0" xfId="1" applyFont="1" applyAlignment="1">
      <alignment horizontal="center"/>
    </xf>
    <xf numFmtId="43" fontId="0" fillId="5" borderId="12" xfId="1" applyNumberFormat="1" applyFont="1" applyFill="1" applyBorder="1"/>
    <xf numFmtId="43" fontId="0" fillId="5" borderId="12" xfId="1" applyNumberFormat="1" applyFont="1" applyFill="1" applyBorder="1" applyAlignment="1">
      <alignment horizontal="left"/>
    </xf>
    <xf numFmtId="43" fontId="0" fillId="5" borderId="13" xfId="1" applyNumberFormat="1" applyFont="1" applyFill="1" applyBorder="1" applyAlignment="1">
      <alignment horizontal="left"/>
    </xf>
    <xf numFmtId="165" fontId="7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5" fillId="9" borderId="3" xfId="0" applyFont="1" applyFill="1" applyBorder="1" applyAlignment="1">
      <alignment horizontal="left" vertical="top" wrapText="1" indent="2"/>
    </xf>
    <xf numFmtId="0" fontId="1" fillId="0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168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 wrapText="1"/>
    </xf>
    <xf numFmtId="0" fontId="3" fillId="3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 inden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B22"/>
  <sheetViews>
    <sheetView tabSelected="1" workbookViewId="0">
      <pane xSplit="1" ySplit="5" topLeftCell="B6" activePane="bottomRight" state="frozen"/>
      <selection pane="topRight" activeCell="B1" sqref="B1"/>
      <selection pane="bottomLeft" activeCell="A12" sqref="A12"/>
      <selection pane="bottomRight" activeCell="L29" sqref="L29"/>
    </sheetView>
  </sheetViews>
  <sheetFormatPr defaultColWidth="10.5" defaultRowHeight="11.45" customHeight="1" outlineLevelRow="2" x14ac:dyDescent="0.2"/>
  <cols>
    <col min="1" max="1" width="76" style="1" customWidth="1"/>
    <col min="2" max="2" width="11.33203125" style="1" customWidth="1"/>
    <col min="3" max="3" width="11.83203125" style="1" customWidth="1"/>
    <col min="4" max="4" width="13.5" style="1" customWidth="1"/>
    <col min="5" max="5" width="11.33203125" bestFit="1" customWidth="1"/>
    <col min="6" max="6" width="10.5" style="7"/>
    <col min="13" max="13" width="11" bestFit="1" customWidth="1"/>
    <col min="17" max="17" width="10" customWidth="1"/>
    <col min="20" max="20" width="11.33203125" bestFit="1" customWidth="1"/>
    <col min="21" max="21" width="10.5" bestFit="1" customWidth="1"/>
    <col min="23" max="23" width="11.5" style="66" customWidth="1"/>
    <col min="24" max="25" width="10.5" style="17"/>
    <col min="27" max="27" width="11" bestFit="1" customWidth="1"/>
  </cols>
  <sheetData>
    <row r="1" spans="1:28" ht="33" customHeight="1" x14ac:dyDescent="0.25">
      <c r="A1" s="49">
        <v>1</v>
      </c>
      <c r="B1" s="49">
        <v>2</v>
      </c>
      <c r="C1" s="49">
        <v>3</v>
      </c>
      <c r="D1" s="49">
        <v>4</v>
      </c>
      <c r="E1" s="49">
        <v>5</v>
      </c>
      <c r="F1" s="49">
        <v>6</v>
      </c>
      <c r="G1" s="49">
        <v>7</v>
      </c>
      <c r="H1" s="49">
        <v>8</v>
      </c>
      <c r="I1" s="49">
        <v>9</v>
      </c>
      <c r="J1" s="49">
        <v>10</v>
      </c>
      <c r="K1" s="49">
        <v>11</v>
      </c>
      <c r="L1" s="49">
        <v>12</v>
      </c>
      <c r="M1" s="49">
        <v>13</v>
      </c>
      <c r="N1" s="49">
        <v>14</v>
      </c>
      <c r="O1" s="49">
        <v>15</v>
      </c>
      <c r="P1" s="49">
        <v>16</v>
      </c>
      <c r="Q1" s="49">
        <v>17</v>
      </c>
      <c r="R1" s="49">
        <v>18</v>
      </c>
      <c r="S1" s="49">
        <v>19</v>
      </c>
      <c r="T1" s="49">
        <v>20</v>
      </c>
      <c r="U1" s="49">
        <v>21</v>
      </c>
      <c r="V1" s="49">
        <v>22</v>
      </c>
      <c r="W1" s="60">
        <v>23</v>
      </c>
      <c r="X1" s="49">
        <v>24</v>
      </c>
      <c r="Y1" s="49">
        <v>25</v>
      </c>
      <c r="Z1" s="49">
        <v>26</v>
      </c>
      <c r="AA1" s="49">
        <v>27</v>
      </c>
      <c r="AB1" s="49">
        <v>28</v>
      </c>
    </row>
    <row r="2" spans="1:28" ht="33" customHeight="1" thickBot="1" x14ac:dyDescent="0.25">
      <c r="A2" s="74" t="s">
        <v>0</v>
      </c>
      <c r="B2" s="74"/>
      <c r="C2" s="74"/>
      <c r="D2" s="48" t="s">
        <v>51</v>
      </c>
      <c r="M2" s="9" t="s">
        <v>32</v>
      </c>
      <c r="N2" s="43" t="s">
        <v>45</v>
      </c>
      <c r="T2" s="72"/>
      <c r="U2" s="72"/>
      <c r="V2" s="32" t="s">
        <v>44</v>
      </c>
      <c r="W2" s="61" t="s">
        <v>48</v>
      </c>
      <c r="X2" s="17" t="s">
        <v>39</v>
      </c>
      <c r="AA2" s="67" t="s">
        <v>49</v>
      </c>
    </row>
    <row r="3" spans="1:28" s="42" customFormat="1" ht="26.45" customHeight="1" thickBot="1" x14ac:dyDescent="0.25">
      <c r="A3" s="35" t="s">
        <v>1</v>
      </c>
      <c r="B3" s="35" t="s">
        <v>2</v>
      </c>
      <c r="C3" s="35" t="s">
        <v>3</v>
      </c>
      <c r="D3" s="48" t="s">
        <v>25</v>
      </c>
      <c r="E3" s="36" t="s">
        <v>43</v>
      </c>
      <c r="F3" s="37" t="s">
        <v>27</v>
      </c>
      <c r="G3" s="38" t="s">
        <v>26</v>
      </c>
      <c r="H3" s="38" t="s">
        <v>28</v>
      </c>
      <c r="I3" s="38" t="s">
        <v>29</v>
      </c>
      <c r="J3" s="38" t="s">
        <v>31</v>
      </c>
      <c r="K3" s="73" t="s">
        <v>42</v>
      </c>
      <c r="L3" s="73"/>
      <c r="M3" s="38" t="s">
        <v>30</v>
      </c>
      <c r="N3" s="44" t="s">
        <v>33</v>
      </c>
      <c r="O3" s="39" t="s">
        <v>34</v>
      </c>
      <c r="P3" s="38" t="s">
        <v>35</v>
      </c>
      <c r="Q3" s="38" t="s">
        <v>35</v>
      </c>
      <c r="R3" s="70" t="s">
        <v>36</v>
      </c>
      <c r="S3" s="71"/>
      <c r="T3" s="38" t="s">
        <v>37</v>
      </c>
      <c r="U3" s="39" t="s">
        <v>37</v>
      </c>
      <c r="V3" s="40" t="s">
        <v>46</v>
      </c>
      <c r="W3" s="62" t="s">
        <v>47</v>
      </c>
      <c r="X3" s="41" t="s">
        <v>38</v>
      </c>
      <c r="Y3" s="41"/>
      <c r="Z3" s="38" t="s">
        <v>40</v>
      </c>
      <c r="AA3" s="67"/>
      <c r="AB3" s="38" t="s">
        <v>50</v>
      </c>
    </row>
    <row r="4" spans="1:28" ht="12.95" customHeight="1" x14ac:dyDescent="0.2">
      <c r="A4" s="68" t="s">
        <v>4</v>
      </c>
      <c r="B4" s="68"/>
      <c r="C4" s="68"/>
      <c r="D4" s="2">
        <v>38600.663</v>
      </c>
      <c r="F4" s="7">
        <v>10</v>
      </c>
      <c r="G4">
        <v>19</v>
      </c>
      <c r="H4">
        <v>20</v>
      </c>
      <c r="I4">
        <v>22</v>
      </c>
      <c r="K4" s="9" t="s">
        <v>7</v>
      </c>
      <c r="L4" s="9" t="s">
        <v>24</v>
      </c>
      <c r="M4" t="s">
        <v>7</v>
      </c>
      <c r="N4" s="45" t="s">
        <v>24</v>
      </c>
      <c r="O4" s="33" t="s">
        <v>7</v>
      </c>
      <c r="P4" s="9" t="s">
        <v>24</v>
      </c>
      <c r="Q4" t="s">
        <v>7</v>
      </c>
      <c r="R4" s="20" t="s">
        <v>24</v>
      </c>
      <c r="S4" s="21" t="s">
        <v>7</v>
      </c>
      <c r="T4" s="15" t="s">
        <v>7</v>
      </c>
      <c r="U4" s="30" t="s">
        <v>24</v>
      </c>
      <c r="V4" s="27" t="s">
        <v>24</v>
      </c>
      <c r="W4" s="63" t="s">
        <v>24</v>
      </c>
      <c r="X4" s="17" t="s">
        <v>24</v>
      </c>
      <c r="Y4" s="17" t="s">
        <v>7</v>
      </c>
      <c r="Z4" s="26" t="s">
        <v>41</v>
      </c>
      <c r="AA4" s="26" t="s">
        <v>24</v>
      </c>
      <c r="AB4" s="9" t="s">
        <v>41</v>
      </c>
    </row>
    <row r="5" spans="1:28" ht="12" customHeight="1" outlineLevel="1" x14ac:dyDescent="0.2">
      <c r="A5" s="69" t="s">
        <v>5</v>
      </c>
      <c r="B5" s="69"/>
      <c r="C5" s="69"/>
      <c r="D5" s="24">
        <v>7023</v>
      </c>
      <c r="E5" s="4">
        <f>SUM(E6:E22)</f>
        <v>2390.0100000000002</v>
      </c>
      <c r="N5" s="51">
        <f>SUM(N6:N22)</f>
        <v>784.05</v>
      </c>
      <c r="O5" s="33"/>
      <c r="P5" s="13">
        <f t="shared" ref="P5" si="0">SUM(P6:P22)</f>
        <v>650.32301374350891</v>
      </c>
      <c r="Q5" s="13"/>
      <c r="R5" s="22">
        <f t="shared" ref="R5" si="1">SUM(R6:R22)</f>
        <v>3213.96</v>
      </c>
      <c r="S5" s="23">
        <f t="shared" ref="S5" si="2">SUM(S6:S22)</f>
        <v>10282</v>
      </c>
      <c r="T5" s="13"/>
      <c r="U5" s="31">
        <f t="shared" ref="U5:X5" si="3">SUM(U6:U22)</f>
        <v>2152.5</v>
      </c>
      <c r="V5" s="31">
        <f t="shared" ref="V5" si="4">SUM(V6:V22)</f>
        <v>1381.35</v>
      </c>
      <c r="W5" s="64">
        <f t="shared" ref="W5" si="5">SUM(W6:W22)</f>
        <v>2165.3999999999996</v>
      </c>
      <c r="X5" s="19">
        <f t="shared" si="3"/>
        <v>1787.06</v>
      </c>
      <c r="Y5" s="19"/>
      <c r="AA5" s="50">
        <f>SUM(AA6:AA22)</f>
        <v>4555.41</v>
      </c>
    </row>
    <row r="6" spans="1:28" s="1" customFormat="1" ht="10.9" customHeight="1" outlineLevel="2" x14ac:dyDescent="0.2">
      <c r="A6" s="6" t="s">
        <v>6</v>
      </c>
      <c r="B6" s="3" t="s">
        <v>7</v>
      </c>
      <c r="C6" s="25">
        <v>0.3</v>
      </c>
      <c r="D6" s="24">
        <v>376</v>
      </c>
      <c r="E6" s="5">
        <f>D6*C6</f>
        <v>112.8</v>
      </c>
      <c r="F6" s="8">
        <v>119.55555555555556</v>
      </c>
      <c r="G6" s="8">
        <v>91.578947368421055</v>
      </c>
      <c r="H6" s="8">
        <v>80.150000000000006</v>
      </c>
      <c r="I6" s="1">
        <v>20</v>
      </c>
      <c r="J6" s="10">
        <v>120</v>
      </c>
      <c r="K6" s="46">
        <f>J6*5</f>
        <v>600</v>
      </c>
      <c r="L6" s="46">
        <f>K6*C6</f>
        <v>180</v>
      </c>
      <c r="M6" s="12">
        <f>J6*I6</f>
        <v>2400</v>
      </c>
      <c r="N6" s="52">
        <v>360</v>
      </c>
      <c r="O6" s="34">
        <f>N6/C6</f>
        <v>1200</v>
      </c>
      <c r="P6" s="13">
        <f>Q6*C6</f>
        <v>247.2</v>
      </c>
      <c r="Q6" s="16">
        <f>M6-O6-D6</f>
        <v>824</v>
      </c>
      <c r="R6" s="54">
        <v>979.2</v>
      </c>
      <c r="S6" s="55">
        <f>R6/C6</f>
        <v>3264.0000000000005</v>
      </c>
      <c r="T6" s="5">
        <v>2000</v>
      </c>
      <c r="U6" s="58">
        <f>T6*C6</f>
        <v>600</v>
      </c>
      <c r="V6" s="28">
        <f>U6-N6</f>
        <v>240</v>
      </c>
      <c r="W6" s="65">
        <f>V6+N6</f>
        <v>600</v>
      </c>
      <c r="X6" s="18">
        <v>451.2</v>
      </c>
      <c r="Y6" s="18">
        <f>X6/C6</f>
        <v>1504</v>
      </c>
      <c r="Z6" s="11">
        <f>U6/L6</f>
        <v>3.3333333333333335</v>
      </c>
      <c r="AA6" s="50">
        <f>W6+E6</f>
        <v>712.8</v>
      </c>
      <c r="AB6" s="47">
        <f>AA6/L6</f>
        <v>3.96</v>
      </c>
    </row>
    <row r="7" spans="1:28" s="1" customFormat="1" ht="10.9" customHeight="1" outlineLevel="2" x14ac:dyDescent="0.2">
      <c r="A7" s="6" t="s">
        <v>8</v>
      </c>
      <c r="B7" s="3" t="s">
        <v>7</v>
      </c>
      <c r="C7" s="25">
        <v>0.4</v>
      </c>
      <c r="D7" s="24">
        <v>250</v>
      </c>
      <c r="E7" s="5">
        <f t="shared" ref="E7:E22" si="6">D7*C7</f>
        <v>100</v>
      </c>
      <c r="F7" s="8">
        <v>14.4</v>
      </c>
      <c r="G7" s="8">
        <v>14.294117647058824</v>
      </c>
      <c r="H7" s="8">
        <v>33.777777777777779</v>
      </c>
      <c r="I7" s="1">
        <v>20</v>
      </c>
      <c r="J7" s="10">
        <f t="shared" ref="J7:J22" si="7">AVERAGE(F7:H7)</f>
        <v>20.823965141612202</v>
      </c>
      <c r="K7" s="46">
        <f t="shared" ref="K7:K22" si="8">J7*5</f>
        <v>104.11982570806101</v>
      </c>
      <c r="L7" s="46">
        <f t="shared" ref="L7:L22" si="9">K7*C7</f>
        <v>41.647930283224412</v>
      </c>
      <c r="M7" s="12">
        <f t="shared" ref="M7:M22" si="10">J7*I7</f>
        <v>416.47930283224406</v>
      </c>
      <c r="N7" s="52"/>
      <c r="O7" s="34">
        <f t="shared" ref="O7:O22" si="11">N7/C7</f>
        <v>0</v>
      </c>
      <c r="P7" s="13">
        <f t="shared" ref="P7:P22" si="12">Q7*C7</f>
        <v>66.591721132897632</v>
      </c>
      <c r="Q7" s="16">
        <f t="shared" ref="Q7:Q22" si="13">M7-O7-D7</f>
        <v>166.47930283224406</v>
      </c>
      <c r="R7" s="54">
        <v>19.2</v>
      </c>
      <c r="S7" s="55">
        <f t="shared" ref="S7:S22" si="14">R7/C7</f>
        <v>47.999999999999993</v>
      </c>
      <c r="T7" s="5">
        <v>80</v>
      </c>
      <c r="U7" s="58">
        <f t="shared" ref="U7:U22" si="15">T7*C7</f>
        <v>32</v>
      </c>
      <c r="V7" s="28">
        <f t="shared" ref="V7:V22" si="16">U7-N7</f>
        <v>32</v>
      </c>
      <c r="W7" s="65">
        <f t="shared" ref="W7:W22" si="17">V7+N7</f>
        <v>32</v>
      </c>
      <c r="X7" s="18">
        <v>19.2</v>
      </c>
      <c r="Y7" s="18">
        <f t="shared" ref="Y7:Y22" si="18">X7/C7</f>
        <v>47.999999999999993</v>
      </c>
      <c r="Z7" s="11">
        <f t="shared" ref="Z7:Z22" si="19">U7/L7</f>
        <v>0.76834550438367033</v>
      </c>
      <c r="AA7" s="50">
        <f t="shared" ref="AA7:AA22" si="20">W7+E7</f>
        <v>132</v>
      </c>
      <c r="AB7" s="47">
        <f t="shared" ref="AB7:AB22" si="21">AA7/L7</f>
        <v>3.1694252055826402</v>
      </c>
    </row>
    <row r="8" spans="1:28" s="1" customFormat="1" ht="10.9" customHeight="1" outlineLevel="2" x14ac:dyDescent="0.2">
      <c r="A8" s="6" t="s">
        <v>9</v>
      </c>
      <c r="B8" s="3" t="s">
        <v>7</v>
      </c>
      <c r="C8" s="25">
        <v>0.47</v>
      </c>
      <c r="D8" s="24">
        <v>86</v>
      </c>
      <c r="E8" s="5">
        <f t="shared" si="6"/>
        <v>40.419999999999995</v>
      </c>
      <c r="F8" s="8">
        <v>22.875</v>
      </c>
      <c r="G8" s="8">
        <v>13.277777777777779</v>
      </c>
      <c r="H8" s="8">
        <v>31.15</v>
      </c>
      <c r="I8" s="1">
        <v>20</v>
      </c>
      <c r="J8" s="10">
        <f t="shared" si="7"/>
        <v>22.43425925925926</v>
      </c>
      <c r="K8" s="46">
        <f t="shared" si="8"/>
        <v>112.1712962962963</v>
      </c>
      <c r="L8" s="46">
        <f t="shared" si="9"/>
        <v>52.720509259259259</v>
      </c>
      <c r="M8" s="12">
        <f t="shared" si="10"/>
        <v>448.68518518518522</v>
      </c>
      <c r="N8" s="52">
        <v>56.4</v>
      </c>
      <c r="O8" s="34">
        <f t="shared" si="11"/>
        <v>120</v>
      </c>
      <c r="P8" s="13">
        <f t="shared" si="12"/>
        <v>114.06203703703704</v>
      </c>
      <c r="Q8" s="14">
        <f t="shared" si="13"/>
        <v>242.68518518518522</v>
      </c>
      <c r="R8" s="54">
        <v>205.86</v>
      </c>
      <c r="S8" s="55">
        <f t="shared" si="14"/>
        <v>438.00000000000006</v>
      </c>
      <c r="T8" s="5">
        <v>120</v>
      </c>
      <c r="U8" s="58">
        <f t="shared" si="15"/>
        <v>56.4</v>
      </c>
      <c r="V8" s="28"/>
      <c r="W8" s="65">
        <f t="shared" si="17"/>
        <v>56.4</v>
      </c>
      <c r="X8" s="18">
        <v>93.06</v>
      </c>
      <c r="Y8" s="18">
        <f t="shared" si="18"/>
        <v>198.00000000000003</v>
      </c>
      <c r="Z8" s="11">
        <f t="shared" si="19"/>
        <v>1.0697923975401378</v>
      </c>
      <c r="AA8" s="50">
        <f t="shared" si="20"/>
        <v>96.82</v>
      </c>
      <c r="AB8" s="47">
        <f t="shared" si="21"/>
        <v>1.8364769491105699</v>
      </c>
    </row>
    <row r="9" spans="1:28" s="1" customFormat="1" ht="10.9" customHeight="1" outlineLevel="2" x14ac:dyDescent="0.2">
      <c r="A9" s="6" t="s">
        <v>10</v>
      </c>
      <c r="B9" s="3" t="s">
        <v>7</v>
      </c>
      <c r="C9" s="25">
        <v>0.47</v>
      </c>
      <c r="D9" s="24">
        <v>44</v>
      </c>
      <c r="E9" s="5">
        <f t="shared" si="6"/>
        <v>20.68</v>
      </c>
      <c r="F9" s="8">
        <v>10.6</v>
      </c>
      <c r="G9" s="8">
        <v>10.470588235294118</v>
      </c>
      <c r="H9" s="8">
        <v>19.350000000000001</v>
      </c>
      <c r="I9" s="1">
        <v>20</v>
      </c>
      <c r="J9" s="10">
        <v>15</v>
      </c>
      <c r="K9" s="46">
        <f t="shared" si="8"/>
        <v>75</v>
      </c>
      <c r="L9" s="46">
        <f t="shared" si="9"/>
        <v>35.25</v>
      </c>
      <c r="M9" s="12">
        <f t="shared" si="10"/>
        <v>300</v>
      </c>
      <c r="N9" s="52">
        <v>14.1</v>
      </c>
      <c r="O9" s="34">
        <f t="shared" si="11"/>
        <v>30</v>
      </c>
      <c r="P9" s="13">
        <f t="shared" si="12"/>
        <v>106.22</v>
      </c>
      <c r="Q9" s="14">
        <f t="shared" si="13"/>
        <v>226</v>
      </c>
      <c r="R9" s="54">
        <v>169.2</v>
      </c>
      <c r="S9" s="55">
        <f t="shared" si="14"/>
        <v>360</v>
      </c>
      <c r="T9" s="5">
        <v>120</v>
      </c>
      <c r="U9" s="58">
        <f t="shared" si="15"/>
        <v>56.4</v>
      </c>
      <c r="V9" s="28">
        <f t="shared" si="16"/>
        <v>42.3</v>
      </c>
      <c r="W9" s="65">
        <f t="shared" si="17"/>
        <v>56.4</v>
      </c>
      <c r="X9" s="18">
        <v>70.5</v>
      </c>
      <c r="Y9" s="18">
        <f t="shared" si="18"/>
        <v>150</v>
      </c>
      <c r="Z9" s="11">
        <f t="shared" si="19"/>
        <v>1.5999999999999999</v>
      </c>
      <c r="AA9" s="50">
        <f t="shared" si="20"/>
        <v>77.08</v>
      </c>
      <c r="AB9" s="47">
        <f t="shared" si="21"/>
        <v>2.1866666666666665</v>
      </c>
    </row>
    <row r="10" spans="1:28" s="1" customFormat="1" ht="10.9" customHeight="1" outlineLevel="2" x14ac:dyDescent="0.2">
      <c r="A10" s="6" t="s">
        <v>11</v>
      </c>
      <c r="B10" s="3" t="s">
        <v>7</v>
      </c>
      <c r="C10" s="25">
        <v>0.47</v>
      </c>
      <c r="D10" s="24">
        <v>87</v>
      </c>
      <c r="E10" s="5">
        <f t="shared" si="6"/>
        <v>40.89</v>
      </c>
      <c r="F10" s="8">
        <v>14.5</v>
      </c>
      <c r="G10" s="8">
        <v>11.388888888888889</v>
      </c>
      <c r="H10" s="8">
        <v>27.058823529411764</v>
      </c>
      <c r="I10" s="1">
        <v>20</v>
      </c>
      <c r="J10" s="10">
        <f t="shared" si="7"/>
        <v>17.649237472766885</v>
      </c>
      <c r="K10" s="46">
        <f t="shared" si="8"/>
        <v>88.246187363834423</v>
      </c>
      <c r="L10" s="46">
        <f t="shared" si="9"/>
        <v>41.475708061002173</v>
      </c>
      <c r="M10" s="12">
        <f t="shared" si="10"/>
        <v>352.98474945533769</v>
      </c>
      <c r="N10" s="52">
        <v>56.4</v>
      </c>
      <c r="O10" s="34">
        <f t="shared" si="11"/>
        <v>120</v>
      </c>
      <c r="P10" s="13">
        <f t="shared" si="12"/>
        <v>68.612832244008715</v>
      </c>
      <c r="Q10" s="14">
        <f t="shared" si="13"/>
        <v>145.98474945533769</v>
      </c>
      <c r="R10" s="54">
        <v>155.1</v>
      </c>
      <c r="S10" s="55">
        <f t="shared" si="14"/>
        <v>330</v>
      </c>
      <c r="T10" s="5">
        <v>120</v>
      </c>
      <c r="U10" s="58">
        <f t="shared" si="15"/>
        <v>56.4</v>
      </c>
      <c r="V10" s="28"/>
      <c r="W10" s="65">
        <f t="shared" si="17"/>
        <v>56.4</v>
      </c>
      <c r="X10" s="18">
        <v>70.5</v>
      </c>
      <c r="Y10" s="18">
        <f t="shared" si="18"/>
        <v>150</v>
      </c>
      <c r="Z10" s="11">
        <f t="shared" si="19"/>
        <v>1.3598321194914209</v>
      </c>
      <c r="AA10" s="50">
        <f t="shared" si="20"/>
        <v>97.289999999999992</v>
      </c>
      <c r="AB10" s="47">
        <f t="shared" si="21"/>
        <v>2.3457104061227012</v>
      </c>
    </row>
    <row r="11" spans="1:28" s="1" customFormat="1" ht="10.9" customHeight="1" outlineLevel="2" x14ac:dyDescent="0.2">
      <c r="A11" s="6" t="s">
        <v>12</v>
      </c>
      <c r="B11" s="3" t="s">
        <v>7</v>
      </c>
      <c r="C11" s="25">
        <v>0.375</v>
      </c>
      <c r="D11" s="24">
        <v>325</v>
      </c>
      <c r="E11" s="5">
        <f t="shared" si="6"/>
        <v>121.875</v>
      </c>
      <c r="F11" s="8">
        <v>26.428571428571427</v>
      </c>
      <c r="G11" s="8">
        <v>29.1</v>
      </c>
      <c r="H11" s="8">
        <v>72</v>
      </c>
      <c r="I11" s="1">
        <v>20</v>
      </c>
      <c r="J11" s="10">
        <v>50</v>
      </c>
      <c r="K11" s="46">
        <f t="shared" si="8"/>
        <v>250</v>
      </c>
      <c r="L11" s="46">
        <f t="shared" si="9"/>
        <v>93.75</v>
      </c>
      <c r="M11" s="12">
        <f t="shared" si="10"/>
        <v>1000</v>
      </c>
      <c r="N11" s="52">
        <v>74.25</v>
      </c>
      <c r="O11" s="34">
        <f t="shared" si="11"/>
        <v>198</v>
      </c>
      <c r="P11" s="13">
        <f t="shared" si="12"/>
        <v>178.875</v>
      </c>
      <c r="Q11" s="16">
        <f t="shared" si="13"/>
        <v>477</v>
      </c>
      <c r="R11" s="54">
        <v>74.25</v>
      </c>
      <c r="S11" s="55">
        <f t="shared" si="14"/>
        <v>198</v>
      </c>
      <c r="T11" s="5">
        <v>400</v>
      </c>
      <c r="U11" s="58">
        <f t="shared" si="15"/>
        <v>150</v>
      </c>
      <c r="V11" s="28">
        <f t="shared" si="16"/>
        <v>75.75</v>
      </c>
      <c r="W11" s="65">
        <f t="shared" si="17"/>
        <v>150</v>
      </c>
      <c r="X11" s="18">
        <v>74.25</v>
      </c>
      <c r="Y11" s="18">
        <f t="shared" si="18"/>
        <v>198</v>
      </c>
      <c r="Z11" s="11">
        <f t="shared" si="19"/>
        <v>1.6</v>
      </c>
      <c r="AA11" s="50">
        <f t="shared" si="20"/>
        <v>271.875</v>
      </c>
      <c r="AB11" s="47">
        <f t="shared" si="21"/>
        <v>2.9</v>
      </c>
    </row>
    <row r="12" spans="1:28" s="1" customFormat="1" ht="10.9" customHeight="1" outlineLevel="2" x14ac:dyDescent="0.2">
      <c r="A12" s="6" t="s">
        <v>13</v>
      </c>
      <c r="B12" s="3" t="s">
        <v>7</v>
      </c>
      <c r="C12" s="25">
        <v>0.375</v>
      </c>
      <c r="D12" s="24">
        <v>432</v>
      </c>
      <c r="E12" s="5">
        <f t="shared" si="6"/>
        <v>162</v>
      </c>
      <c r="F12" s="8">
        <v>29.777777777777779</v>
      </c>
      <c r="G12" s="8">
        <v>18.149999999999999</v>
      </c>
      <c r="H12" s="8">
        <v>80.5</v>
      </c>
      <c r="I12" s="1">
        <v>20</v>
      </c>
      <c r="J12" s="10">
        <f t="shared" si="7"/>
        <v>42.809259259259257</v>
      </c>
      <c r="K12" s="46">
        <f t="shared" si="8"/>
        <v>214.04629629629628</v>
      </c>
      <c r="L12" s="46">
        <f t="shared" si="9"/>
        <v>80.2673611111111</v>
      </c>
      <c r="M12" s="12">
        <f t="shared" si="10"/>
        <v>856.18518518518511</v>
      </c>
      <c r="N12" s="52">
        <v>74.25</v>
      </c>
      <c r="O12" s="34">
        <f t="shared" si="11"/>
        <v>198</v>
      </c>
      <c r="P12" s="13">
        <f t="shared" si="12"/>
        <v>84.819444444444414</v>
      </c>
      <c r="Q12" s="16">
        <f t="shared" si="13"/>
        <v>226.18518518518511</v>
      </c>
      <c r="R12" s="54">
        <v>74.25</v>
      </c>
      <c r="S12" s="55">
        <f t="shared" si="14"/>
        <v>198</v>
      </c>
      <c r="T12" s="5">
        <v>360</v>
      </c>
      <c r="U12" s="58">
        <f t="shared" si="15"/>
        <v>135</v>
      </c>
      <c r="V12" s="28">
        <f t="shared" si="16"/>
        <v>60.75</v>
      </c>
      <c r="W12" s="65">
        <f t="shared" si="17"/>
        <v>135</v>
      </c>
      <c r="X12" s="18">
        <v>74.25</v>
      </c>
      <c r="Y12" s="18">
        <f t="shared" si="18"/>
        <v>198</v>
      </c>
      <c r="Z12" s="11">
        <f t="shared" si="19"/>
        <v>1.6818791365661636</v>
      </c>
      <c r="AA12" s="50">
        <f t="shared" si="20"/>
        <v>297</v>
      </c>
      <c r="AB12" s="47">
        <f t="shared" si="21"/>
        <v>3.7001341004455601</v>
      </c>
    </row>
    <row r="13" spans="1:28" s="1" customFormat="1" ht="10.9" customHeight="1" outlineLevel="2" x14ac:dyDescent="0.2">
      <c r="A13" s="6" t="s">
        <v>14</v>
      </c>
      <c r="B13" s="3" t="s">
        <v>7</v>
      </c>
      <c r="C13" s="25">
        <v>0.375</v>
      </c>
      <c r="D13" s="24">
        <v>947</v>
      </c>
      <c r="E13" s="5">
        <f t="shared" si="6"/>
        <v>355.125</v>
      </c>
      <c r="F13" s="8">
        <v>9.1</v>
      </c>
      <c r="G13" s="8">
        <v>-8.6842105263157894</v>
      </c>
      <c r="H13" s="8">
        <v>55.75</v>
      </c>
      <c r="I13" s="1">
        <v>20</v>
      </c>
      <c r="J13" s="10">
        <f t="shared" si="7"/>
        <v>18.721929824561403</v>
      </c>
      <c r="K13" s="46">
        <f t="shared" si="8"/>
        <v>93.609649122807014</v>
      </c>
      <c r="L13" s="46">
        <f t="shared" si="9"/>
        <v>35.10361842105263</v>
      </c>
      <c r="M13" s="12">
        <f t="shared" si="10"/>
        <v>374.43859649122805</v>
      </c>
      <c r="N13" s="52"/>
      <c r="O13" s="34">
        <f t="shared" si="11"/>
        <v>0</v>
      </c>
      <c r="P13" s="13">
        <f t="shared" si="12"/>
        <v>-214.71052631578948</v>
      </c>
      <c r="Q13" s="16">
        <f t="shared" si="13"/>
        <v>-572.56140350877195</v>
      </c>
      <c r="R13" s="54"/>
      <c r="S13" s="55">
        <f t="shared" si="14"/>
        <v>0</v>
      </c>
      <c r="T13" s="5">
        <v>120</v>
      </c>
      <c r="U13" s="58">
        <f t="shared" si="15"/>
        <v>45</v>
      </c>
      <c r="V13" s="28">
        <f t="shared" si="16"/>
        <v>45</v>
      </c>
      <c r="W13" s="65">
        <f t="shared" si="17"/>
        <v>45</v>
      </c>
      <c r="X13" s="18"/>
      <c r="Y13" s="18">
        <f t="shared" si="18"/>
        <v>0</v>
      </c>
      <c r="Z13" s="11">
        <f t="shared" si="19"/>
        <v>1.2819191303940403</v>
      </c>
      <c r="AA13" s="50">
        <f t="shared" si="20"/>
        <v>400.125</v>
      </c>
      <c r="AB13" s="47">
        <f t="shared" si="21"/>
        <v>11.398397601087009</v>
      </c>
    </row>
    <row r="14" spans="1:28" s="1" customFormat="1" ht="10.9" customHeight="1" outlineLevel="2" x14ac:dyDescent="0.2">
      <c r="A14" s="6" t="s">
        <v>15</v>
      </c>
      <c r="B14" s="3" t="s">
        <v>7</v>
      </c>
      <c r="C14" s="25">
        <v>0.43</v>
      </c>
      <c r="D14" s="24">
        <v>214</v>
      </c>
      <c r="E14" s="5">
        <f t="shared" si="6"/>
        <v>92.02</v>
      </c>
      <c r="F14" s="8">
        <v>7.5</v>
      </c>
      <c r="G14" s="8">
        <v>15.388888888888889</v>
      </c>
      <c r="H14" s="8">
        <v>38.75</v>
      </c>
      <c r="I14" s="1">
        <v>20</v>
      </c>
      <c r="J14" s="10">
        <f t="shared" si="7"/>
        <v>20.546296296296294</v>
      </c>
      <c r="K14" s="46">
        <f t="shared" si="8"/>
        <v>102.73148148148147</v>
      </c>
      <c r="L14" s="46">
        <f t="shared" si="9"/>
        <v>44.174537037037027</v>
      </c>
      <c r="M14" s="12">
        <f t="shared" si="10"/>
        <v>410.92592592592587</v>
      </c>
      <c r="N14" s="52">
        <v>12.9</v>
      </c>
      <c r="O14" s="34">
        <f t="shared" si="11"/>
        <v>30</v>
      </c>
      <c r="P14" s="13">
        <f t="shared" si="12"/>
        <v>71.778148148148119</v>
      </c>
      <c r="Q14" s="16">
        <f t="shared" si="13"/>
        <v>166.92592592592587</v>
      </c>
      <c r="R14" s="54">
        <v>38.700000000000003</v>
      </c>
      <c r="S14" s="55">
        <f t="shared" si="14"/>
        <v>90.000000000000014</v>
      </c>
      <c r="T14" s="5"/>
      <c r="U14" s="58">
        <f t="shared" si="15"/>
        <v>0</v>
      </c>
      <c r="V14" s="28"/>
      <c r="W14" s="65">
        <f t="shared" si="17"/>
        <v>12.9</v>
      </c>
      <c r="X14" s="18">
        <v>12.9</v>
      </c>
      <c r="Y14" s="18">
        <f t="shared" si="18"/>
        <v>30</v>
      </c>
      <c r="Z14" s="11">
        <f t="shared" si="19"/>
        <v>0</v>
      </c>
      <c r="AA14" s="50">
        <f t="shared" si="20"/>
        <v>104.92</v>
      </c>
      <c r="AB14" s="47">
        <f t="shared" si="21"/>
        <v>2.3751239296980629</v>
      </c>
    </row>
    <row r="15" spans="1:28" s="1" customFormat="1" ht="10.9" customHeight="1" outlineLevel="2" x14ac:dyDescent="0.2">
      <c r="A15" s="6" t="s">
        <v>16</v>
      </c>
      <c r="B15" s="3" t="s">
        <v>7</v>
      </c>
      <c r="C15" s="25">
        <v>0.375</v>
      </c>
      <c r="D15" s="24">
        <v>243</v>
      </c>
      <c r="E15" s="5">
        <f t="shared" si="6"/>
        <v>91.125</v>
      </c>
      <c r="F15" s="8">
        <v>36</v>
      </c>
      <c r="G15" s="8">
        <v>16.842105263157894</v>
      </c>
      <c r="H15" s="8">
        <v>56.6</v>
      </c>
      <c r="I15" s="1">
        <v>20</v>
      </c>
      <c r="J15" s="10">
        <f t="shared" si="7"/>
        <v>36.480701754385962</v>
      </c>
      <c r="K15" s="46">
        <f t="shared" si="8"/>
        <v>182.40350877192981</v>
      </c>
      <c r="L15" s="46">
        <f t="shared" si="9"/>
        <v>68.401315789473671</v>
      </c>
      <c r="M15" s="12">
        <f t="shared" si="10"/>
        <v>729.61403508771923</v>
      </c>
      <c r="N15" s="52">
        <v>49.5</v>
      </c>
      <c r="O15" s="34">
        <f t="shared" si="11"/>
        <v>132</v>
      </c>
      <c r="P15" s="13">
        <f t="shared" si="12"/>
        <v>132.98026315789471</v>
      </c>
      <c r="Q15" s="16">
        <f t="shared" si="13"/>
        <v>354.61403508771923</v>
      </c>
      <c r="R15" s="54">
        <v>168.75</v>
      </c>
      <c r="S15" s="55">
        <f t="shared" si="14"/>
        <v>450</v>
      </c>
      <c r="T15" s="5">
        <v>540</v>
      </c>
      <c r="U15" s="58">
        <f t="shared" si="15"/>
        <v>202.5</v>
      </c>
      <c r="V15" s="28">
        <f t="shared" si="16"/>
        <v>153</v>
      </c>
      <c r="W15" s="65">
        <f t="shared" si="17"/>
        <v>202.5</v>
      </c>
      <c r="X15" s="18">
        <v>123.75</v>
      </c>
      <c r="Y15" s="18">
        <f t="shared" si="18"/>
        <v>330</v>
      </c>
      <c r="Z15" s="11">
        <f t="shared" si="19"/>
        <v>2.9604693661633168</v>
      </c>
      <c r="AA15" s="50">
        <f t="shared" si="20"/>
        <v>293.625</v>
      </c>
      <c r="AB15" s="47">
        <f t="shared" si="21"/>
        <v>4.2926805809368096</v>
      </c>
    </row>
    <row r="16" spans="1:28" s="1" customFormat="1" ht="10.9" customHeight="1" outlineLevel="2" x14ac:dyDescent="0.2">
      <c r="A16" s="59" t="s">
        <v>17</v>
      </c>
      <c r="B16" s="3" t="s">
        <v>7</v>
      </c>
      <c r="C16" s="25">
        <v>0.28000000000000003</v>
      </c>
      <c r="D16" s="24">
        <v>1042</v>
      </c>
      <c r="E16" s="5">
        <f t="shared" si="6"/>
        <v>291.76000000000005</v>
      </c>
      <c r="F16" s="8">
        <v>10.875</v>
      </c>
      <c r="G16" s="8">
        <v>6.0714285714285712</v>
      </c>
      <c r="H16" s="8">
        <v>5.2105263157894735</v>
      </c>
      <c r="I16" s="1">
        <v>20</v>
      </c>
      <c r="J16" s="10">
        <f t="shared" si="7"/>
        <v>7.3856516290726804</v>
      </c>
      <c r="K16" s="46">
        <f t="shared" si="8"/>
        <v>36.928258145363401</v>
      </c>
      <c r="L16" s="46">
        <f t="shared" si="9"/>
        <v>10.339912280701753</v>
      </c>
      <c r="M16" s="12">
        <f t="shared" si="10"/>
        <v>147.7130325814536</v>
      </c>
      <c r="N16" s="52"/>
      <c r="O16" s="34">
        <f t="shared" si="11"/>
        <v>0</v>
      </c>
      <c r="P16" s="13">
        <f t="shared" si="12"/>
        <v>-250.40035087719301</v>
      </c>
      <c r="Q16" s="16">
        <f t="shared" si="13"/>
        <v>-894.2869674185464</v>
      </c>
      <c r="R16" s="54"/>
      <c r="S16" s="55">
        <f t="shared" si="14"/>
        <v>0</v>
      </c>
      <c r="T16" s="5">
        <v>160</v>
      </c>
      <c r="U16" s="58">
        <f t="shared" si="15"/>
        <v>44.800000000000004</v>
      </c>
      <c r="V16" s="28">
        <f t="shared" si="16"/>
        <v>44.800000000000004</v>
      </c>
      <c r="W16" s="65">
        <f t="shared" si="17"/>
        <v>44.800000000000004</v>
      </c>
      <c r="X16" s="18"/>
      <c r="Y16" s="18">
        <f t="shared" si="18"/>
        <v>0</v>
      </c>
      <c r="Z16" s="11">
        <f t="shared" si="19"/>
        <v>4.3327253446447518</v>
      </c>
      <c r="AA16" s="50">
        <f t="shared" si="20"/>
        <v>336.56000000000006</v>
      </c>
      <c r="AB16" s="47">
        <f t="shared" si="21"/>
        <v>32.549599151643697</v>
      </c>
    </row>
    <row r="17" spans="1:28" s="1" customFormat="1" ht="15.6" customHeight="1" outlineLevel="2" x14ac:dyDescent="0.2">
      <c r="A17" s="59" t="s">
        <v>18</v>
      </c>
      <c r="B17" s="3" t="s">
        <v>7</v>
      </c>
      <c r="C17" s="25">
        <v>0.3</v>
      </c>
      <c r="D17" s="24">
        <v>633</v>
      </c>
      <c r="E17" s="5">
        <f t="shared" si="6"/>
        <v>189.9</v>
      </c>
      <c r="F17" s="8">
        <v>6.666666666666667</v>
      </c>
      <c r="G17" s="8">
        <v>4.9375</v>
      </c>
      <c r="H17" s="8">
        <v>11.111111111111111</v>
      </c>
      <c r="I17" s="1">
        <v>20</v>
      </c>
      <c r="J17" s="10">
        <f t="shared" si="7"/>
        <v>7.5717592592592595</v>
      </c>
      <c r="K17" s="46">
        <f t="shared" si="8"/>
        <v>37.858796296296298</v>
      </c>
      <c r="L17" s="46">
        <f t="shared" si="9"/>
        <v>11.357638888888889</v>
      </c>
      <c r="M17" s="12">
        <f t="shared" si="10"/>
        <v>151.43518518518519</v>
      </c>
      <c r="N17" s="52"/>
      <c r="O17" s="34">
        <f t="shared" si="11"/>
        <v>0</v>
      </c>
      <c r="P17" s="13">
        <f t="shared" si="12"/>
        <v>-144.46944444444443</v>
      </c>
      <c r="Q17" s="16">
        <f t="shared" si="13"/>
        <v>-481.56481481481478</v>
      </c>
      <c r="R17" s="54"/>
      <c r="S17" s="55">
        <f t="shared" si="14"/>
        <v>0</v>
      </c>
      <c r="T17" s="5">
        <v>160</v>
      </c>
      <c r="U17" s="58">
        <f t="shared" si="15"/>
        <v>48</v>
      </c>
      <c r="V17" s="28">
        <f t="shared" si="16"/>
        <v>48</v>
      </c>
      <c r="W17" s="65">
        <f t="shared" si="17"/>
        <v>48</v>
      </c>
      <c r="X17" s="18"/>
      <c r="Y17" s="18">
        <f t="shared" si="18"/>
        <v>0</v>
      </c>
      <c r="Z17" s="11">
        <f t="shared" si="19"/>
        <v>4.2262305105472331</v>
      </c>
      <c r="AA17" s="50">
        <f t="shared" si="20"/>
        <v>237.9</v>
      </c>
      <c r="AB17" s="47">
        <f t="shared" si="21"/>
        <v>20.946254967899726</v>
      </c>
    </row>
    <row r="18" spans="1:28" s="1" customFormat="1" ht="10.9" customHeight="1" outlineLevel="2" x14ac:dyDescent="0.2">
      <c r="A18" s="6" t="s">
        <v>19</v>
      </c>
      <c r="B18" s="3" t="s">
        <v>7</v>
      </c>
      <c r="C18" s="25">
        <v>0.3</v>
      </c>
      <c r="D18" s="24">
        <v>89</v>
      </c>
      <c r="E18" s="5">
        <f t="shared" si="6"/>
        <v>26.7</v>
      </c>
      <c r="F18" s="8">
        <v>25.428571428571427</v>
      </c>
      <c r="G18" s="8">
        <v>16.117647058823529</v>
      </c>
      <c r="H18" s="8">
        <v>16.850000000000001</v>
      </c>
      <c r="I18" s="1">
        <v>20</v>
      </c>
      <c r="J18" s="10">
        <f t="shared" si="7"/>
        <v>19.465406162464983</v>
      </c>
      <c r="K18" s="46">
        <f t="shared" si="8"/>
        <v>97.327030812324921</v>
      </c>
      <c r="L18" s="46">
        <f t="shared" si="9"/>
        <v>29.198109243697473</v>
      </c>
      <c r="M18" s="12">
        <f t="shared" si="10"/>
        <v>389.30812324929968</v>
      </c>
      <c r="N18" s="52">
        <v>48</v>
      </c>
      <c r="O18" s="34">
        <f t="shared" si="11"/>
        <v>160</v>
      </c>
      <c r="P18" s="13">
        <f t="shared" si="12"/>
        <v>42.092436974789905</v>
      </c>
      <c r="Q18" s="16">
        <f t="shared" si="13"/>
        <v>140.30812324929968</v>
      </c>
      <c r="R18" s="54">
        <v>427.2</v>
      </c>
      <c r="S18" s="55">
        <f t="shared" si="14"/>
        <v>1424</v>
      </c>
      <c r="T18" s="5">
        <v>240</v>
      </c>
      <c r="U18" s="58">
        <f t="shared" si="15"/>
        <v>72</v>
      </c>
      <c r="V18" s="28">
        <f t="shared" si="16"/>
        <v>24</v>
      </c>
      <c r="W18" s="65">
        <f t="shared" si="17"/>
        <v>72</v>
      </c>
      <c r="X18" s="18">
        <v>139.19999999999999</v>
      </c>
      <c r="Y18" s="18">
        <f t="shared" si="18"/>
        <v>464</v>
      </c>
      <c r="Z18" s="11">
        <f t="shared" si="19"/>
        <v>2.4659130972852799</v>
      </c>
      <c r="AA18" s="50">
        <f t="shared" si="20"/>
        <v>98.7</v>
      </c>
      <c r="AB18" s="47">
        <f t="shared" si="21"/>
        <v>3.3803558708619046</v>
      </c>
    </row>
    <row r="19" spans="1:28" s="1" customFormat="1" ht="10.9" customHeight="1" outlineLevel="2" x14ac:dyDescent="0.2">
      <c r="A19" s="6" t="s">
        <v>20</v>
      </c>
      <c r="B19" s="3" t="s">
        <v>7</v>
      </c>
      <c r="C19" s="25">
        <v>0.2</v>
      </c>
      <c r="D19" s="24">
        <v>134</v>
      </c>
      <c r="E19" s="5">
        <f t="shared" si="6"/>
        <v>26.8</v>
      </c>
      <c r="F19" s="8">
        <v>62.5</v>
      </c>
      <c r="G19" s="8">
        <v>60.55</v>
      </c>
      <c r="H19" s="8">
        <v>77.611111111111114</v>
      </c>
      <c r="I19" s="1">
        <v>20</v>
      </c>
      <c r="J19" s="10">
        <f t="shared" si="7"/>
        <v>66.887037037037032</v>
      </c>
      <c r="K19" s="46">
        <f t="shared" si="8"/>
        <v>334.43518518518516</v>
      </c>
      <c r="L19" s="46">
        <f t="shared" si="9"/>
        <v>66.887037037037032</v>
      </c>
      <c r="M19" s="12">
        <f t="shared" si="10"/>
        <v>1337.7407407407406</v>
      </c>
      <c r="N19" s="52"/>
      <c r="O19" s="34">
        <f t="shared" si="11"/>
        <v>0</v>
      </c>
      <c r="P19" s="13">
        <f t="shared" si="12"/>
        <v>240.74814814814815</v>
      </c>
      <c r="Q19" s="16">
        <f t="shared" si="13"/>
        <v>1203.7407407407406</v>
      </c>
      <c r="R19" s="54">
        <v>300</v>
      </c>
      <c r="S19" s="55">
        <f t="shared" si="14"/>
        <v>1500</v>
      </c>
      <c r="T19" s="5">
        <v>600</v>
      </c>
      <c r="U19" s="58">
        <f t="shared" si="15"/>
        <v>120</v>
      </c>
      <c r="V19" s="28">
        <f t="shared" si="16"/>
        <v>120</v>
      </c>
      <c r="W19" s="65">
        <f t="shared" si="17"/>
        <v>120</v>
      </c>
      <c r="X19" s="18">
        <v>200</v>
      </c>
      <c r="Y19" s="18">
        <f t="shared" si="18"/>
        <v>1000</v>
      </c>
      <c r="Z19" s="11">
        <f t="shared" si="19"/>
        <v>1.7940696032559043</v>
      </c>
      <c r="AA19" s="50">
        <f t="shared" si="20"/>
        <v>146.80000000000001</v>
      </c>
      <c r="AB19" s="47">
        <f t="shared" si="21"/>
        <v>2.1947451479830562</v>
      </c>
    </row>
    <row r="20" spans="1:28" s="1" customFormat="1" ht="10.9" customHeight="1" outlineLevel="2" x14ac:dyDescent="0.2">
      <c r="A20" s="59" t="s">
        <v>21</v>
      </c>
      <c r="B20" s="3" t="s">
        <v>7</v>
      </c>
      <c r="C20" s="25">
        <v>0.33</v>
      </c>
      <c r="D20" s="24">
        <v>903</v>
      </c>
      <c r="E20" s="5">
        <f t="shared" si="6"/>
        <v>297.99</v>
      </c>
      <c r="F20" s="8">
        <v>20.5</v>
      </c>
      <c r="G20" s="8">
        <v>-1.0526315789473684</v>
      </c>
      <c r="H20" s="8">
        <v>60.421052631578945</v>
      </c>
      <c r="I20" s="1">
        <v>20</v>
      </c>
      <c r="J20" s="10">
        <f t="shared" si="7"/>
        <v>26.62280701754386</v>
      </c>
      <c r="K20" s="46">
        <f t="shared" si="8"/>
        <v>133.11403508771929</v>
      </c>
      <c r="L20" s="46">
        <f t="shared" si="9"/>
        <v>43.92763157894737</v>
      </c>
      <c r="M20" s="12">
        <f t="shared" si="10"/>
        <v>532.45614035087715</v>
      </c>
      <c r="N20" s="52"/>
      <c r="O20" s="34">
        <f t="shared" si="11"/>
        <v>0</v>
      </c>
      <c r="P20" s="13">
        <f t="shared" si="12"/>
        <v>-122.27947368421054</v>
      </c>
      <c r="Q20" s="16">
        <f t="shared" si="13"/>
        <v>-370.54385964912285</v>
      </c>
      <c r="R20" s="54"/>
      <c r="S20" s="55">
        <f t="shared" si="14"/>
        <v>0</v>
      </c>
      <c r="T20" s="5">
        <v>300</v>
      </c>
      <c r="U20" s="58">
        <f t="shared" si="15"/>
        <v>99</v>
      </c>
      <c r="V20" s="28">
        <f t="shared" si="16"/>
        <v>99</v>
      </c>
      <c r="W20" s="65">
        <f t="shared" si="17"/>
        <v>99</v>
      </c>
      <c r="X20" s="18"/>
      <c r="Y20" s="18">
        <f t="shared" si="18"/>
        <v>0</v>
      </c>
      <c r="Z20" s="11">
        <f t="shared" si="19"/>
        <v>2.2537067545304779</v>
      </c>
      <c r="AA20" s="50">
        <f t="shared" si="20"/>
        <v>396.99</v>
      </c>
      <c r="AB20" s="47">
        <f t="shared" si="21"/>
        <v>9.0373640856672157</v>
      </c>
    </row>
    <row r="21" spans="1:28" s="1" customFormat="1" ht="10.9" customHeight="1" outlineLevel="2" x14ac:dyDescent="0.2">
      <c r="A21" s="59" t="s">
        <v>22</v>
      </c>
      <c r="B21" s="3" t="s">
        <v>7</v>
      </c>
      <c r="C21" s="25">
        <v>0.375</v>
      </c>
      <c r="D21" s="24">
        <v>727</v>
      </c>
      <c r="E21" s="5">
        <f t="shared" si="6"/>
        <v>272.625</v>
      </c>
      <c r="F21" s="8">
        <v>14.888888888888889</v>
      </c>
      <c r="G21" s="8">
        <v>0.22222222222222221</v>
      </c>
      <c r="H21" s="8">
        <v>47.157894736842103</v>
      </c>
      <c r="I21" s="1">
        <v>20</v>
      </c>
      <c r="J21" s="10">
        <f t="shared" si="7"/>
        <v>20.756335282651069</v>
      </c>
      <c r="K21" s="46">
        <f t="shared" si="8"/>
        <v>103.78167641325534</v>
      </c>
      <c r="L21" s="46">
        <f t="shared" si="9"/>
        <v>38.918128654970751</v>
      </c>
      <c r="M21" s="12">
        <f t="shared" si="10"/>
        <v>415.12670565302136</v>
      </c>
      <c r="N21" s="52">
        <v>38.25</v>
      </c>
      <c r="O21" s="34">
        <f t="shared" si="11"/>
        <v>102</v>
      </c>
      <c r="P21" s="13">
        <f t="shared" si="12"/>
        <v>-155.202485380117</v>
      </c>
      <c r="Q21" s="16">
        <f t="shared" si="13"/>
        <v>-413.87329434697864</v>
      </c>
      <c r="R21" s="54">
        <v>38.25</v>
      </c>
      <c r="S21" s="55">
        <f t="shared" si="14"/>
        <v>102</v>
      </c>
      <c r="T21" s="5">
        <v>280</v>
      </c>
      <c r="U21" s="58">
        <f t="shared" si="15"/>
        <v>105</v>
      </c>
      <c r="V21" s="28">
        <f t="shared" si="16"/>
        <v>66.75</v>
      </c>
      <c r="W21" s="65">
        <f t="shared" si="17"/>
        <v>105</v>
      </c>
      <c r="X21" s="18">
        <v>38.25</v>
      </c>
      <c r="Y21" s="18">
        <f t="shared" si="18"/>
        <v>102</v>
      </c>
      <c r="Z21" s="11">
        <f t="shared" si="19"/>
        <v>2.6979714500375662</v>
      </c>
      <c r="AA21" s="50">
        <f t="shared" si="20"/>
        <v>377.625</v>
      </c>
      <c r="AB21" s="47">
        <f t="shared" si="21"/>
        <v>9.7030616078136767</v>
      </c>
    </row>
    <row r="22" spans="1:28" s="1" customFormat="1" ht="10.9" customHeight="1" outlineLevel="2" thickBot="1" x14ac:dyDescent="0.25">
      <c r="A22" s="6" t="s">
        <v>23</v>
      </c>
      <c r="B22" s="3" t="s">
        <v>7</v>
      </c>
      <c r="C22" s="25">
        <v>0.3</v>
      </c>
      <c r="D22" s="24">
        <v>491</v>
      </c>
      <c r="E22" s="5">
        <f t="shared" si="6"/>
        <v>147.29999999999998</v>
      </c>
      <c r="F22" s="8">
        <v>72.3</v>
      </c>
      <c r="G22" s="8">
        <v>54.05263157894737</v>
      </c>
      <c r="H22" s="8">
        <v>39</v>
      </c>
      <c r="I22" s="1">
        <v>20</v>
      </c>
      <c r="J22" s="10">
        <f t="shared" si="7"/>
        <v>55.117543859649118</v>
      </c>
      <c r="K22" s="46">
        <f t="shared" si="8"/>
        <v>275.58771929824559</v>
      </c>
      <c r="L22" s="46">
        <f t="shared" si="9"/>
        <v>82.676315789473676</v>
      </c>
      <c r="M22" s="12">
        <f t="shared" si="10"/>
        <v>1102.3508771929824</v>
      </c>
      <c r="N22" s="53"/>
      <c r="O22" s="34">
        <f t="shared" si="11"/>
        <v>0</v>
      </c>
      <c r="P22" s="13">
        <f t="shared" si="12"/>
        <v>183.40526315789469</v>
      </c>
      <c r="Q22" s="16">
        <f t="shared" si="13"/>
        <v>611.35087719298235</v>
      </c>
      <c r="R22" s="56">
        <v>564</v>
      </c>
      <c r="S22" s="57">
        <f t="shared" si="14"/>
        <v>1880</v>
      </c>
      <c r="T22" s="5">
        <v>1100</v>
      </c>
      <c r="U22" s="58">
        <f t="shared" si="15"/>
        <v>330</v>
      </c>
      <c r="V22" s="29">
        <f t="shared" si="16"/>
        <v>330</v>
      </c>
      <c r="W22" s="65">
        <f t="shared" si="17"/>
        <v>330</v>
      </c>
      <c r="X22" s="18">
        <v>420</v>
      </c>
      <c r="Y22" s="18">
        <f t="shared" si="18"/>
        <v>1400</v>
      </c>
      <c r="Z22" s="11">
        <f t="shared" si="19"/>
        <v>3.9914695865295862</v>
      </c>
      <c r="AA22" s="50">
        <f t="shared" si="20"/>
        <v>477.29999999999995</v>
      </c>
      <c r="AB22" s="47">
        <f t="shared" si="21"/>
        <v>5.7731164656077922</v>
      </c>
    </row>
  </sheetData>
  <autoFilter ref="A4:Y22" xr:uid="{00000000-0001-0000-0000-000000000000}">
    <filterColumn colId="0" showButton="0"/>
    <filterColumn colId="1" showButton="0"/>
  </autoFilter>
  <mergeCells count="7">
    <mergeCell ref="AA2:AA3"/>
    <mergeCell ref="A4:C4"/>
    <mergeCell ref="A5:C5"/>
    <mergeCell ref="R3:S3"/>
    <mergeCell ref="T2:U2"/>
    <mergeCell ref="K3:L3"/>
    <mergeCell ref="A2:C2"/>
  </mergeCells>
  <pageMargins left="0.19685039370078741" right="0.19685039370078741" top="0.39370078740157483" bottom="0.39370078740157483" header="0" footer="0"/>
  <pageSetup paperSize="9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Sh</dc:creator>
  <cp:lastModifiedBy>Uaer4</cp:lastModifiedBy>
  <dcterms:created xsi:type="dcterms:W3CDTF">2025-04-17T05:57:11Z</dcterms:created>
  <dcterms:modified xsi:type="dcterms:W3CDTF">2025-04-17T10:05:22Z</dcterms:modified>
</cp:coreProperties>
</file>