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9"/>
  <sheetViews>
    <sheetView tabSelected="1" zoomScale="87" zoomScaleNormal="87" workbookViewId="0">
      <pane ySplit="9" topLeftCell="A154" activePane="bottomLeft" state="frozen"/>
      <selection pane="bottomLeft" activeCell="J169" sqref="J16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RIGHT(D11:D164,4)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RIGHT(D12:D165,4)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RIGHT(D13:D165,4)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RIGHT(D14:D166,4)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RIGHT(D15:D167,4)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  <c r="K15" s="82" t="n"/>
    </row>
    <row r="16" ht="16.5" customHeight="1" s="92">
      <c r="A16" s="94">
        <f>RIGHT(D16:D167,4)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 s="92">
      <c r="A17" s="94">
        <f>RIGHT(D17:D167,4)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280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280</v>
      </c>
      <c r="F20" s="23" t="n"/>
      <c r="G20" s="23">
        <f>E20*0.3</f>
        <v/>
      </c>
      <c r="H20" s="14" t="n"/>
      <c r="I20" s="14" t="n"/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 s="92">
      <c r="A24" s="94">
        <f>RIGHT(D24:D174,4)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 s="92">
      <c r="A25" s="94">
        <f>RIGHT(D25:D178,4)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 s="92">
      <c r="A27" s="94">
        <f>RIGHT(D27:D179,4)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 s="92">
      <c r="A32" s="94">
        <f>RIGHT(D32:D186,4)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  <c r="K32" s="82" t="n"/>
    </row>
    <row r="33" ht="16.5" customHeight="1" s="92">
      <c r="A33" s="94">
        <f>RIGHT(D33:D187,4)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  <c r="K33" s="82" t="n"/>
    </row>
    <row r="34" ht="16.5" customHeight="1" s="92">
      <c r="A34" s="94">
        <f>RIGHT(D34:D185,4)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 s="92">
      <c r="A35" s="94">
        <f>RIGHT(D35:D186,4)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RIGHT(D36:D186,4)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 s="92">
      <c r="A37" s="94">
        <f>RIGHT(D37:D188,4)</f>
        <v/>
      </c>
      <c r="B37" s="96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s="92" thickBot="1">
      <c r="A38" s="94">
        <f>RIGHT(D38:D186,4)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s="92" thickBot="1" thickTop="1">
      <c r="A39" s="94">
        <f>RIGHT(D39:D187,4)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4">
        <f>RIGHT(D40:D190,4)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20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RIGHT(D42:D193,4)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20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RIGHT(D44:D193,4)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600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RIGHT(D45:D191,4)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RIGHT(D46:D190,4)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4">
        <f>RIGHT(D48:D194,4)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 s="92">
      <c r="A49" s="94">
        <f>RIGHT(D49:D197,4)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220</v>
      </c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30</v>
      </c>
      <c r="F50" s="23" t="n"/>
      <c r="G50" s="23">
        <f>E50*0.6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400</v>
      </c>
      <c r="F51" s="23" t="n"/>
      <c r="G51" s="23">
        <f>E51*0.35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RIGHT(D54:D206,4)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RIGHT(D56:D206,4)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4">
        <f>RIGHT(D57:D204,4)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80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4">
        <f>RIGHT(D58:D205,4)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120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 s="92">
      <c r="A59" s="94">
        <f>RIGHT(D59:D205,4)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1000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RIGHT(D60:D206,4)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RIGHT(D61:D206,4)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 s="92">
      <c r="A62" s="94">
        <f>RIGHT(D62:D207,4)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40</v>
      </c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RIGHT(D63:D208,4)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RIGHT(D65:D211,4)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90</v>
      </c>
      <c r="F66" s="23" t="n"/>
      <c r="G66" s="23">
        <f>E66*0.36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60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RIGHT(D68:D213,4)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 s="92">
      <c r="A69" s="94">
        <f>RIGHT(D69:D211,4)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1000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 s="92">
      <c r="A70" s="94">
        <f>RIGHT(D70:D212,4)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120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4">
        <f>RIGHT(D71:D214,4)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4">
        <f>RIGHT(D72:D215,4)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600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s="92" thickBot="1" thickTop="1">
      <c r="A73" s="94">
        <f>RIGHT(D73:D211,4)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RIGHT(D74:D212,4)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 s="92">
      <c r="A75" s="94">
        <f>RIGHT(D75:D215,4)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 s="92">
      <c r="A76" s="94">
        <f>RIGHT(D76:D216,4)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120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RIGHT(D78:D217,4)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50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s="92" thickBot="1">
      <c r="A79" s="94">
        <f>RIGHT(D79:D217,4)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70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s="92" thickBot="1" thickTop="1">
      <c r="A80" s="94">
        <f>RIGHT(D80:D218,4)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RIGHT(D81:D219,4)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280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 s="92">
      <c r="A82" s="94">
        <f>RIGHT(D82:D220,4)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RIGHT(D83:D221,4)</f>
        <v/>
      </c>
      <c r="B83" s="97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>
        <v>30</v>
      </c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 s="92">
      <c r="A84" s="94">
        <f>RIGHT(D84:D221,4)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RIGHT(D85:D222,4)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 s="92">
      <c r="A86" s="94">
        <f>RIGHT(D86:D222,4)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s="92" thickBot="1">
      <c r="A87" s="94">
        <f>RIGHT(D87:D220,4)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120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 thickBot="1" thickTop="1">
      <c r="A88" s="94">
        <f>RIGHT(D88:D223,4)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s="92" thickTop="1">
      <c r="A89" s="94">
        <f>RIGHT(D89:D224,4)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400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 s="92">
      <c r="A90" s="94">
        <f>RIGHT(D90:D226,4)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80</v>
      </c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RIGHT(D91:D227,4)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RIGHT(D92:D227,4)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RIGHT(D93:D227,4)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/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RIGHT(D96:D231,4)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>
      <c r="A97" s="94">
        <f>RIGHT(D97:D230,4)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800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 s="92">
      <c r="A98" s="94">
        <f>RIGHT(D98:D231,4)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 s="92">
      <c r="A99" s="94">
        <f>RIGHT(D99:D232,4)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 s="92">
      <c r="A100" s="94">
        <f>RIGHT(D100:D233,4)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120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 s="92">
      <c r="A101" s="94">
        <f>RIGHT(D101:D234,4)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120</v>
      </c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RIGHT(D103:D233,4)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40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RIGHT(D104:D232,4)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200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s="92" thickBot="1">
      <c r="A105" s="94">
        <f>RIGHT(D105:D234,4)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800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s="92" thickBot="1" thickTop="1">
      <c r="A106" s="94">
        <f>RIGHT(D106:D235,4)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RIGHT(D107:D236,4)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RIGHT(D108:D237,4)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700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>
      <c r="A109" s="94">
        <f>RIGHT(D109:D238,4)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 s="92">
      <c r="A110" s="94">
        <f>RIGHT(D110:D239,4)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/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 s="92">
      <c r="A112" s="94">
        <f>RIGHT(D112:D242,4)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40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RIGHT(D115:D244,4)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80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RIGHT(D116:D244,4)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RIGHT(D117:D246,4)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 s="92">
      <c r="A118" s="94">
        <f>RIGHT(D118:D247,4)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RIGHT(D120:D249,4)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7" t="inlineStr">
        <is>
          <t>ПРЕСИЖН с/к в/у 1/250 8шт.</t>
        </is>
      </c>
      <c r="C121" s="33" t="inlineStr">
        <is>
          <t>ШТ</t>
        </is>
      </c>
      <c r="D121" s="28" t="n">
        <v>1001062353684</v>
      </c>
      <c r="E121" s="24" t="n"/>
      <c r="F121" s="23" t="n">
        <v>0.25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RIGHT(D122:D247,4)</f>
        <v/>
      </c>
      <c r="B122" s="27" t="inlineStr">
        <is>
          <t>САЛЯМИ МЕЛКОЗЕРНЕНАЯ с/к в/у 1/120_60с</t>
        </is>
      </c>
      <c r="C122" s="33" t="inlineStr">
        <is>
          <t>ШТ</t>
        </is>
      </c>
      <c r="D122" s="28" t="n">
        <v>1001193115682</v>
      </c>
      <c r="E122" s="24" t="n">
        <v>400</v>
      </c>
      <c r="F122" s="23" t="n">
        <v>0.12</v>
      </c>
      <c r="G122" s="23">
        <f>E122*0.12</f>
        <v/>
      </c>
      <c r="H122" s="14" t="n">
        <v>0.96</v>
      </c>
      <c r="I122" s="14" t="n">
        <v>60</v>
      </c>
      <c r="J122" s="39" t="n"/>
    </row>
    <row r="123" ht="16.5" customHeight="1" s="92">
      <c r="A123" s="94">
        <f>RIGHT(D123:D250,4)</f>
        <v/>
      </c>
      <c r="B123" s="27" t="inlineStr">
        <is>
          <t>ЭКСТРА Папа может с/к в/у_Л</t>
        </is>
      </c>
      <c r="C123" s="30" t="inlineStr">
        <is>
          <t>КГ</t>
        </is>
      </c>
      <c r="D123" s="28" t="n">
        <v>1001062504117</v>
      </c>
      <c r="E123" s="24" t="n"/>
      <c r="F123" s="23" t="n">
        <v>0.4875</v>
      </c>
      <c r="G123" s="23">
        <f>E123*1</f>
        <v/>
      </c>
      <c r="H123" s="14" t="n">
        <v>3.9</v>
      </c>
      <c r="I123" s="14" t="n">
        <v>120</v>
      </c>
      <c r="J123" s="39" t="n"/>
    </row>
    <row r="124" ht="16.5" customHeight="1" s="92">
      <c r="A124" s="94">
        <f>RIGHT(D124:D251,4)</f>
        <v/>
      </c>
      <c r="B124" s="27" t="inlineStr">
        <is>
          <t>ПРЕСИЖН с/к дек.спец.мгс</t>
        </is>
      </c>
      <c r="C124" s="30" t="inlineStr">
        <is>
          <t>КГ</t>
        </is>
      </c>
      <c r="D124" s="28" t="n">
        <v>1001062353680</v>
      </c>
      <c r="E124" s="24" t="n"/>
      <c r="F124" s="23" t="n"/>
      <c r="G124" s="23">
        <f>E124</f>
        <v/>
      </c>
      <c r="H124" s="14" t="n"/>
      <c r="I124" s="14" t="n"/>
      <c r="J124" s="39" t="n"/>
    </row>
    <row r="125" ht="16.5" customHeight="1" s="92">
      <c r="A125" s="94">
        <f>RIGHT(D125:D251,4)</f>
        <v/>
      </c>
      <c r="B125" s="27" t="inlineStr">
        <is>
          <t>ЭКСТРА Папа может с/к в/у 1/250 8шт.</t>
        </is>
      </c>
      <c r="C125" s="33" t="inlineStr">
        <is>
          <t>ШТ</t>
        </is>
      </c>
      <c r="D125" s="28" t="n">
        <v>1001062505483</v>
      </c>
      <c r="E125" s="24" t="n"/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 s="92" thickBot="1">
      <c r="A126" s="94">
        <f>RIGHT(D126:D252,4)</f>
        <v/>
      </c>
      <c r="B126" s="27" t="inlineStr">
        <is>
          <t>ЭКСТРА Папа может с/к с/н в/у 1/100_60с</t>
        </is>
      </c>
      <c r="C126" s="33" t="inlineStr">
        <is>
          <t>ШТ</t>
        </is>
      </c>
      <c r="D126" s="28" t="n">
        <v>1001202506453</v>
      </c>
      <c r="E126" s="24" t="n">
        <v>280</v>
      </c>
      <c r="F126" s="23" t="n">
        <v>0.1</v>
      </c>
      <c r="G126" s="23">
        <f>E126*0.1</f>
        <v/>
      </c>
      <c r="H126" s="14" t="n">
        <v>0.8</v>
      </c>
      <c r="I126" s="14" t="n">
        <v>60</v>
      </c>
      <c r="J126" s="39" t="n"/>
    </row>
    <row r="127" ht="16.5" customHeight="1" s="92" thickBot="1" thickTop="1">
      <c r="A127" s="94">
        <f>RIGHT(D127:D253,4)</f>
        <v/>
      </c>
      <c r="B127" s="74" t="inlineStr">
        <is>
          <t>Ветчины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RIGHT(D128:D257,4)</f>
        <v/>
      </c>
      <c r="B128" s="29" t="inlineStr">
        <is>
          <t xml:space="preserve">ВЕТЧ.МРАМОРНАЯ в/у_45с </t>
        </is>
      </c>
      <c r="C128" s="32" t="inlineStr">
        <is>
          <t>КГ</t>
        </is>
      </c>
      <c r="D128" s="80" t="n">
        <v>1001092436470</v>
      </c>
      <c r="E128" s="24" t="n">
        <v>10</v>
      </c>
      <c r="F128" s="23" t="n"/>
      <c r="G128" s="23">
        <f>E128*1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ВЕТЧ.МРАМОРНАЯ в/у срез 0.3кг 6шт_45с</t>
        </is>
      </c>
      <c r="C129" s="32" t="inlineStr">
        <is>
          <t>ШТ</t>
        </is>
      </c>
      <c r="D129" s="80" t="n">
        <v>1001092436495</v>
      </c>
      <c r="E129" s="24" t="n">
        <v>90</v>
      </c>
      <c r="F129" s="23" t="n">
        <v>0.3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ВЕТЧ.КЛАССИЧЕСКАЯ ПМ п/о 0.35кг 8шт_209к</t>
        </is>
      </c>
      <c r="C130" s="32" t="inlineStr">
        <is>
          <t>ШТ</t>
        </is>
      </c>
      <c r="D130" s="80" t="n">
        <v>1001095227235</v>
      </c>
      <c r="E130" s="24" t="n"/>
      <c r="F130" s="23" t="n">
        <v>0.35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RIGHT(D131:D260,4)</f>
        <v/>
      </c>
      <c r="B131" s="29" t="inlineStr">
        <is>
          <t>ВЕТЧ.РУБЛЕНАЯ ПМ в/у срез 0.3кг 6шт.</t>
        </is>
      </c>
      <c r="C131" s="32" t="inlineStr">
        <is>
          <t>ШТ</t>
        </is>
      </c>
      <c r="D131" s="80" t="n">
        <v>1001093316411</v>
      </c>
      <c r="E131" s="24" t="n"/>
      <c r="F131" s="23" t="n">
        <v>0.3</v>
      </c>
      <c r="G131" s="23">
        <f>F131*E131</f>
        <v/>
      </c>
      <c r="H131" s="14" t="n"/>
      <c r="I131" s="14" t="n"/>
      <c r="J131" s="39" t="n"/>
    </row>
    <row r="132" ht="16.5" customHeight="1" s="92">
      <c r="A132" s="94">
        <f>RIGHT(D132:D258,4)</f>
        <v/>
      </c>
      <c r="B132" s="29" t="inlineStr">
        <is>
          <t>ВЕТЧ.НЕЖНАЯ Коровино п/о_Маяк</t>
        </is>
      </c>
      <c r="C132" s="32" t="inlineStr">
        <is>
          <t>КГ</t>
        </is>
      </c>
      <c r="D132" s="80" t="n">
        <v>1001095716866</v>
      </c>
      <c r="E132" s="24" t="n">
        <v>40</v>
      </c>
      <c r="F132" s="23" t="n"/>
      <c r="G132" s="23">
        <f>E132*1</f>
        <v/>
      </c>
      <c r="H132" s="14" t="n"/>
      <c r="I132" s="14" t="n"/>
      <c r="J132" s="39" t="n"/>
    </row>
    <row r="133" ht="16.5" customHeight="1" s="92" thickBot="1">
      <c r="A133" s="94">
        <f>RIGHT(D133:D255,4)</f>
        <v/>
      </c>
      <c r="B133" s="27" t="inlineStr">
        <is>
          <t>ВЕТЧ.МЯСНАЯ Папа может п/о 0.4кг 8шт.</t>
        </is>
      </c>
      <c r="C133" s="37" t="inlineStr">
        <is>
          <t>ШТ</t>
        </is>
      </c>
      <c r="D133" s="51" t="n">
        <v>1001094053215</v>
      </c>
      <c r="E133" s="24" t="n"/>
      <c r="F133" s="23" t="n">
        <v>0.4</v>
      </c>
      <c r="G133" s="23">
        <f>E133*0.4</f>
        <v/>
      </c>
      <c r="H133" s="14" t="n">
        <v>3.2</v>
      </c>
      <c r="I133" s="14" t="n">
        <v>60</v>
      </c>
      <c r="J133" s="39" t="n"/>
    </row>
    <row r="134" ht="16.5" customHeight="1" s="92" thickBot="1" thickTop="1">
      <c r="A134" s="94">
        <f>RIGHT(D134:D258,4)</f>
        <v/>
      </c>
      <c r="B134" s="74" t="inlineStr">
        <is>
          <t>Копчености варенокопченые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RIGHT(D135:D261,4)</f>
        <v/>
      </c>
      <c r="B135" s="47" t="inlineStr">
        <is>
          <t>СВИНИНА ПО-ДОМ. к/в мл/к в/у 0.3кг_50с</t>
        </is>
      </c>
      <c r="C135" s="35" t="inlineStr">
        <is>
          <t>ШТ</t>
        </is>
      </c>
      <c r="D135" s="28" t="n">
        <v>1001084217090</v>
      </c>
      <c r="E135" s="24" t="n">
        <v>120</v>
      </c>
      <c r="F135" s="23" t="n">
        <v>0.3</v>
      </c>
      <c r="G135" s="23">
        <f>E135*F135</f>
        <v/>
      </c>
      <c r="H135" s="14" t="n"/>
      <c r="I135" s="14" t="n">
        <v>50</v>
      </c>
      <c r="J135" s="39" t="n"/>
    </row>
    <row r="136" ht="16.5" customHeight="1" s="92">
      <c r="A136" s="94">
        <f>RIGHT(D136:D262,4)</f>
        <v/>
      </c>
      <c r="B136" s="47" t="inlineStr">
        <is>
          <t>ШЕЙКА КОПЧЕНАЯ к/в мл/к в/у 300*6</t>
        </is>
      </c>
      <c r="C136" s="35" t="inlineStr">
        <is>
          <t>ШТ</t>
        </is>
      </c>
      <c r="D136" s="28" t="n">
        <v>1001083424691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мл/к в/у 0,3кг_50с</t>
        </is>
      </c>
      <c r="C137" s="35" t="inlineStr">
        <is>
          <t>ШТ</t>
        </is>
      </c>
      <c r="D137" s="28" t="n">
        <v>1001085637187</v>
      </c>
      <c r="E137" s="24" t="n"/>
      <c r="F137" s="23" t="n">
        <v>0.3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RIGHT(D138:D264,4)</f>
        <v/>
      </c>
      <c r="B138" s="47" t="inlineStr">
        <is>
          <t>ГРУДИНКА ПРЕМИУМ к/в с/н в/у 1/150 8шт.</t>
        </is>
      </c>
      <c r="C138" s="35" t="inlineStr">
        <is>
          <t>ШТ</t>
        </is>
      </c>
      <c r="D138" s="28" t="n">
        <v>1001225636201</v>
      </c>
      <c r="E138" s="24" t="n"/>
      <c r="F138" s="23" t="n">
        <v>0.15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RIGHT(D139:D264,4)</f>
        <v/>
      </c>
      <c r="B139" s="47" t="inlineStr">
        <is>
          <t>ДЫМОВИЦА ИЗ ОКОРОКА к/в мл/к в/у 0.3кг</t>
        </is>
      </c>
      <c r="C139" s="35" t="inlineStr">
        <is>
          <t>ШТ</t>
        </is>
      </c>
      <c r="D139" s="28" t="n">
        <v>1001080216842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RIGHT(D140:D264,4)</f>
        <v/>
      </c>
      <c r="B140" s="47" t="inlineStr">
        <is>
          <t>ШПИК С ЧЕСНОК.И ПЕРЦЕМ к/в в/у 0.3кг_45c</t>
        </is>
      </c>
      <c r="C140" s="35" t="inlineStr">
        <is>
          <t>ШТ</t>
        </is>
      </c>
      <c r="D140" s="28" t="n">
        <v>1001084226492</v>
      </c>
      <c r="E140" s="24" t="n"/>
      <c r="F140" s="23" t="n">
        <v>0.3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КОРЕЙКА ПО-ОСТ.к/в в/с с/н в/у 1/150_45с</t>
        </is>
      </c>
      <c r="C141" s="35" t="inlineStr">
        <is>
          <t>ШТ</t>
        </is>
      </c>
      <c r="D141" s="28" t="n">
        <v>1001220286279</v>
      </c>
      <c r="E141" s="24" t="n">
        <v>80</v>
      </c>
      <c r="F141" s="23" t="n">
        <v>0.15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КОЛБ.СНЭКИ Папа может в/к мгс 1/70_5</t>
        </is>
      </c>
      <c r="C142" s="35" t="inlineStr">
        <is>
          <t>ШТ</t>
        </is>
      </c>
      <c r="D142" s="28" t="n">
        <v>1001053944786</v>
      </c>
      <c r="E142" s="24" t="n"/>
      <c r="F142" s="23" t="n">
        <v>0.07000000000000001</v>
      </c>
      <c r="G142" s="23">
        <f>F142*E142</f>
        <v/>
      </c>
      <c r="H142" s="14" t="n"/>
      <c r="I142" s="14" t="n"/>
      <c r="J142" s="93" t="n"/>
    </row>
    <row r="143" ht="16.5" customHeight="1" s="92">
      <c r="A143" s="94">
        <f>RIGHT(D143:D264,4)</f>
        <v/>
      </c>
      <c r="B143" s="47" t="inlineStr">
        <is>
          <t>ПЕППЕРОНИ с/к с/н мгс 1*2_HRC</t>
        </is>
      </c>
      <c r="C143" s="35" t="inlineStr">
        <is>
          <t>КГ</t>
        </is>
      </c>
      <c r="D143" s="28" t="n">
        <v>1001204447052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RIGHT(D144:D264,4)</f>
        <v/>
      </c>
      <c r="B144" s="47" t="inlineStr">
        <is>
          <t>БЕКОН ДЛЯ КУЛИНАРИИ с/к с/н мгс 1*2_HRC</t>
        </is>
      </c>
      <c r="C144" s="35" t="inlineStr">
        <is>
          <t>КГ</t>
        </is>
      </c>
      <c r="D144" s="28" t="n">
        <v>1001223297053</v>
      </c>
      <c r="E144" s="24" t="n"/>
      <c r="F144" s="23" t="n">
        <v>1</v>
      </c>
      <c r="G144" s="23">
        <f>E144</f>
        <v/>
      </c>
      <c r="H144" s="14" t="n"/>
      <c r="I144" s="14" t="n"/>
      <c r="J144" s="93" t="n"/>
    </row>
    <row r="145" ht="16.5" customHeight="1" s="92">
      <c r="A145" s="94">
        <f>RIGHT(D145:D264,4)</f>
        <v/>
      </c>
      <c r="B145" s="27" t="inlineStr">
        <is>
          <t>БЕКОН Папа может с/к с/н в/у 1/140_50с</t>
        </is>
      </c>
      <c r="C145" s="33" t="inlineStr">
        <is>
          <t>ШТ</t>
        </is>
      </c>
      <c r="D145" s="28" t="n">
        <v>1001223297092</v>
      </c>
      <c r="E145" s="24" t="n">
        <v>80</v>
      </c>
      <c r="F145" s="23" t="n">
        <v>0.14</v>
      </c>
      <c r="G145" s="23">
        <f>F145*E145</f>
        <v/>
      </c>
      <c r="H145" s="14" t="n"/>
      <c r="I145" s="14" t="n"/>
      <c r="J145" s="39" t="n"/>
    </row>
    <row r="146" ht="16.5" customHeight="1" s="92">
      <c r="A146" s="94">
        <f>RIGHT(D146:D265,4)</f>
        <v/>
      </c>
      <c r="B146" s="27" t="inlineStr">
        <is>
          <t>БЕКОН Останкино с/к с/н в/у 1/180_50с</t>
        </is>
      </c>
      <c r="C146" s="33" t="inlineStr">
        <is>
          <t>ШТ</t>
        </is>
      </c>
      <c r="D146" s="28" t="n">
        <v>1001223297103</v>
      </c>
      <c r="E146" s="24" t="n"/>
      <c r="F146" s="23" t="n">
        <v>0.18</v>
      </c>
      <c r="G146" s="23">
        <f>F146*E146</f>
        <v/>
      </c>
      <c r="H146" s="14" t="n"/>
      <c r="I146" s="14" t="n"/>
      <c r="J146" s="93" t="n"/>
    </row>
    <row r="147" ht="16.5" customHeight="1" s="92" thickBot="1">
      <c r="A147" s="94">
        <f>RIGHT(D147:D262,4)</f>
        <v/>
      </c>
      <c r="B147" s="47" t="inlineStr">
        <is>
          <t>БЕКОН с/к с/н в/у 1/180 10шт.</t>
        </is>
      </c>
      <c r="C147" s="35" t="inlineStr">
        <is>
          <t>ШТ</t>
        </is>
      </c>
      <c r="D147" s="28" t="n">
        <v>1001223296919</v>
      </c>
      <c r="E147" s="24" t="n"/>
      <c r="F147" s="23" t="n"/>
      <c r="G147" s="23">
        <f>E147*0.18</f>
        <v/>
      </c>
      <c r="H147" s="14" t="n"/>
      <c r="I147" s="14" t="n"/>
      <c r="J147" s="93" t="n"/>
    </row>
    <row r="148" ht="16.5" customHeight="1" s="92" thickBot="1" thickTop="1">
      <c r="A148" s="94">
        <f>RIGHT(D148:D263,4)</f>
        <v/>
      </c>
      <c r="B148" s="74" t="inlineStr">
        <is>
          <t>Паштеты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RIGHT(D149:D266,4)</f>
        <v/>
      </c>
      <c r="B149" s="74" t="inlineStr">
        <is>
          <t>Пельмени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Top="1">
      <c r="A150" s="94">
        <f>RIGHT(D150:D267,4)</f>
        <v/>
      </c>
      <c r="B150" s="47" t="inlineStr">
        <is>
          <t>ОСТАН.ТРАДИЦ. пельм кор.0.5кг зам._120с</t>
        </is>
      </c>
      <c r="C150" s="33" t="inlineStr">
        <is>
          <t>ШТ</t>
        </is>
      </c>
      <c r="D150" s="28" t="n">
        <v>1002112606314</v>
      </c>
      <c r="E150" s="24" t="n"/>
      <c r="F150" s="23" t="n">
        <v>0.5</v>
      </c>
      <c r="G150" s="23">
        <f>E150*0.5</f>
        <v/>
      </c>
      <c r="H150" s="14" t="n">
        <v>8</v>
      </c>
      <c r="I150" s="72" t="n">
        <v>120</v>
      </c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АДЖИКОЙ пл.0.45кг зам. </t>
        </is>
      </c>
      <c r="C151" s="33" t="inlineStr">
        <is>
          <t>ШТ</t>
        </is>
      </c>
      <c r="D151" s="28" t="n">
        <v>1002115036155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>
      <c r="A152" s="94">
        <f>RIGHT(D152:D269,4)</f>
        <v/>
      </c>
      <c r="B152" s="47" t="inlineStr">
        <is>
          <t xml:space="preserve">ПЕЛЬМ.С БЕЛ.ГРИБАМИ пл.0.45кг зам. </t>
        </is>
      </c>
      <c r="C152" s="33" t="inlineStr">
        <is>
          <t>ШТ</t>
        </is>
      </c>
      <c r="D152" s="28" t="n">
        <v>1002115056157</v>
      </c>
      <c r="E152" s="24" t="n"/>
      <c r="F152" s="23" t="n"/>
      <c r="G152" s="23">
        <f>E152*0.45</f>
        <v/>
      </c>
      <c r="H152" s="14" t="n"/>
      <c r="I152" s="72" t="n"/>
      <c r="J152" s="39" t="n"/>
    </row>
    <row r="153" ht="16.5" customHeight="1" s="92" thickBot="1">
      <c r="A153" s="94">
        <f>RIGHT(D153:D268,4)</f>
        <v/>
      </c>
      <c r="B153" s="47" t="inlineStr">
        <is>
          <t>ОСТАН.ТРАДИЦ.пельм пл.0.9кг зам._120с</t>
        </is>
      </c>
      <c r="C153" s="36" t="inlineStr">
        <is>
          <t>ШТ</t>
        </is>
      </c>
      <c r="D153" s="28" t="n">
        <v>1002112606313</v>
      </c>
      <c r="E153" s="24" t="n"/>
      <c r="F153" s="23" t="n">
        <v>0.9</v>
      </c>
      <c r="G153" s="23">
        <f>E153*0.9</f>
        <v/>
      </c>
      <c r="H153" s="14" t="n">
        <v>9</v>
      </c>
      <c r="I153" s="72" t="n">
        <v>120</v>
      </c>
      <c r="J153" s="39" t="n"/>
    </row>
    <row r="154" ht="16.5" customHeight="1" s="92" thickBot="1" thickTop="1">
      <c r="A154" s="94">
        <f>RIGHT(D154:D269,4)</f>
        <v/>
      </c>
      <c r="B154" s="74" t="inlineStr">
        <is>
          <t>Полуфабрикаты с картофелем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>С КАРТОФЕЛЕМ вареники кор.0.5кг зам_120</t>
        </is>
      </c>
      <c r="C155" s="36" t="inlineStr">
        <is>
          <t>ШТ</t>
        </is>
      </c>
      <c r="D155" s="28" t="n">
        <v>1002151784945</v>
      </c>
      <c r="E155" s="24" t="n"/>
      <c r="F155" s="23" t="n">
        <v>0.5</v>
      </c>
      <c r="G155" s="23">
        <f>E155*0.5</f>
        <v/>
      </c>
      <c r="H155" s="14" t="n">
        <v>8</v>
      </c>
      <c r="I155" s="72" t="n">
        <v>120</v>
      </c>
      <c r="J155" s="39" t="n"/>
    </row>
    <row r="156" ht="16.5" customHeight="1" s="92" thickBot="1" thickTop="1">
      <c r="A156" s="94">
        <f>RIGHT(D156:D271,4)</f>
        <v/>
      </c>
      <c r="B156" s="74" t="inlineStr">
        <is>
          <t>Блины</t>
        </is>
      </c>
      <c r="C156" s="74" t="n"/>
      <c r="D156" s="74" t="n"/>
      <c r="E156" s="74" t="n"/>
      <c r="F156" s="73" t="n"/>
      <c r="G156" s="74" t="n"/>
      <c r="H156" s="74" t="n"/>
      <c r="I156" s="74" t="n"/>
      <c r="J156" s="75" t="n"/>
    </row>
    <row r="157" ht="16.5" customFormat="1" customHeight="1" s="88" thickBot="1" thickTop="1">
      <c r="A157" s="94">
        <f>RIGHT(D157:D272,4)</f>
        <v/>
      </c>
      <c r="B157" s="89" t="inlineStr">
        <is>
          <t>С КУРИЦЕЙ И ГРИБАМИ 1/420 10шт.зам.</t>
        </is>
      </c>
      <c r="C157" s="90" t="inlineStr">
        <is>
          <t>ШТ</t>
        </is>
      </c>
      <c r="D157" s="83" t="n">
        <v>1002133974956</v>
      </c>
      <c r="E157" s="84" t="n"/>
      <c r="F157" s="85" t="n">
        <v>0.42</v>
      </c>
      <c r="G157" s="85">
        <f>E157*0.42</f>
        <v/>
      </c>
      <c r="H157" s="86" t="n">
        <v>4.2</v>
      </c>
      <c r="I157" s="91" t="n">
        <v>120</v>
      </c>
      <c r="J157" s="86" t="n"/>
      <c r="K157" s="87" t="n"/>
    </row>
    <row r="158" ht="16.5" customHeight="1" s="92" thickTop="1">
      <c r="A158" s="94">
        <f>RIGHT(D158:D273,4)</f>
        <v/>
      </c>
      <c r="B158" s="47" t="inlineStr">
        <is>
          <t>БЛИНЧ.С МЯСОМ пл.1/420 10шт.зам.</t>
        </is>
      </c>
      <c r="C158" s="33" t="inlineStr">
        <is>
          <t>ШТ</t>
        </is>
      </c>
      <c r="D158" s="28" t="n">
        <v>1002131151762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>
      <c r="A159" s="94">
        <f>RIGHT(D159:D274,4)</f>
        <v/>
      </c>
      <c r="B159" s="47" t="inlineStr">
        <is>
          <t>БЛИНЧ. С ТВОРОГОМ 1/420 12шт.зам.</t>
        </is>
      </c>
      <c r="C159" s="36" t="inlineStr">
        <is>
          <t>ШТ</t>
        </is>
      </c>
      <c r="D159" s="28" t="n">
        <v>1002131181764</v>
      </c>
      <c r="E159" s="24" t="n"/>
      <c r="F159" s="23" t="n">
        <v>0.42</v>
      </c>
      <c r="G159" s="23">
        <f>E159*0.42</f>
        <v/>
      </c>
      <c r="H159" s="14" t="n">
        <v>4.2</v>
      </c>
      <c r="I159" s="72" t="n">
        <v>120</v>
      </c>
      <c r="J159" s="39" t="n"/>
    </row>
    <row r="160" ht="16.5" customHeight="1" s="92" thickBot="1" thickTop="1">
      <c r="A160" s="94">
        <f>RIGHT(D160:D275,4)</f>
        <v/>
      </c>
      <c r="B160" s="74" t="inlineStr">
        <is>
          <t>Консервы мясные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74" t="inlineStr">
        <is>
          <t>Мясокостные замороженные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s="92" thickBot="1" thickTop="1">
      <c r="A162" s="94">
        <f>RIGHT(D162:D277,4)</f>
        <v/>
      </c>
      <c r="B162" s="47" t="inlineStr">
        <is>
          <t xml:space="preserve"> РАГУ СВИНОЕ 1кг 8шт.зам_120с </t>
        </is>
      </c>
      <c r="C162" s="36" t="inlineStr">
        <is>
          <t>ШТ</t>
        </is>
      </c>
      <c r="D162" s="68" t="inlineStr">
        <is>
          <t>1002162156004</t>
        </is>
      </c>
      <c r="E162" s="24" t="n"/>
      <c r="F162" s="23" t="n">
        <v>1</v>
      </c>
      <c r="G162" s="23">
        <f>E162*1</f>
        <v/>
      </c>
      <c r="H162" s="14" t="n">
        <v>8</v>
      </c>
      <c r="I162" s="72" t="n">
        <v>120</v>
      </c>
      <c r="J162" s="39" t="n"/>
    </row>
    <row r="163" ht="15.75" customHeight="1" s="92" thickTop="1">
      <c r="A163" s="94">
        <f>RIGHT(D163:D278,4)</f>
        <v/>
      </c>
      <c r="B163" s="47" t="inlineStr">
        <is>
          <t>ШАШЛЫК ИЗ СВИНИНЫ зам.</t>
        </is>
      </c>
      <c r="C163" s="30" t="inlineStr">
        <is>
          <t>КГ</t>
        </is>
      </c>
      <c r="D163" s="68" t="inlineStr">
        <is>
          <t>1002162215417</t>
        </is>
      </c>
      <c r="E163" s="24" t="n"/>
      <c r="F163" s="23" t="n">
        <v>2</v>
      </c>
      <c r="G163" s="23">
        <f>E163*1</f>
        <v/>
      </c>
      <c r="H163" s="14" t="n">
        <v>6</v>
      </c>
      <c r="I163" s="72" t="n">
        <v>90</v>
      </c>
      <c r="J163" s="39" t="n"/>
    </row>
    <row r="164" ht="15.75" customHeight="1" s="92" thickBot="1">
      <c r="A164" s="94">
        <f>RIGHT(D164:D279,4)</f>
        <v/>
      </c>
      <c r="B164" s="47" t="inlineStr">
        <is>
          <t>РЕБРЫШКИ ОБЫКНОВЕННЫЕ 1кг 12шт.зам.</t>
        </is>
      </c>
      <c r="C164" s="36" t="inlineStr">
        <is>
          <t>ШТ</t>
        </is>
      </c>
      <c r="D164" s="69" t="inlineStr">
        <is>
          <t>1002162166019</t>
        </is>
      </c>
      <c r="E164" s="24" t="n"/>
      <c r="F164" s="23" t="n">
        <v>1</v>
      </c>
      <c r="G164" s="23">
        <f>E164*1</f>
        <v/>
      </c>
      <c r="H164" s="14" t="n">
        <v>12</v>
      </c>
      <c r="I164" s="72" t="n">
        <v>120</v>
      </c>
      <c r="J164" s="39" t="n"/>
    </row>
    <row r="165" ht="16.5" customHeight="1" s="92" thickBot="1" thickTop="1">
      <c r="A165" s="77" t="n"/>
      <c r="B165" s="77" t="inlineStr">
        <is>
          <t>ВСЕГО:</t>
        </is>
      </c>
      <c r="C165" s="16" t="n"/>
      <c r="D165" s="48" t="n"/>
      <c r="E165" s="17">
        <f>SUM(E5:E164)</f>
        <v/>
      </c>
      <c r="F165" s="17">
        <f>SUM(F10:F164)</f>
        <v/>
      </c>
      <c r="G165" s="17">
        <f>SUM(G11:G164)</f>
        <v/>
      </c>
      <c r="H165" s="17">
        <f>SUM(H10:H161)</f>
        <v/>
      </c>
      <c r="I165" s="17" t="n"/>
      <c r="J165" s="17" t="n"/>
    </row>
    <row r="166" ht="15.75" customHeight="1" s="92" thickTop="1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</sheetData>
  <autoFilter ref="A9:J165"/>
  <mergeCells count="2">
    <mergeCell ref="E1:J1"/>
    <mergeCell ref="G3:J3"/>
  </mergeCells>
  <dataValidations disablePrompts="1" count="2">
    <dataValidation sqref="B158" showDropDown="0" showInputMessage="1" showErrorMessage="1" allowBlank="0" type="textLength" operator="lessThanOrEqual">
      <formula1>40</formula1>
    </dataValidation>
    <dataValidation sqref="D162:D16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2025-05-05T11:45:26Z</dcterms:modified>
  <cp:lastModifiedBy>Uaer4</cp:lastModifiedBy>
  <cp:lastPrinted>2023-11-08T08:22:20Z</cp:lastPrinted>
</cp:coreProperties>
</file>