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5 Ост КИ филиалы\"/>
    </mc:Choice>
  </mc:AlternateContent>
  <xr:revisionPtr revIDLastSave="0" documentId="13_ncr:1_{3154059D-C2A1-44A7-859E-AE5FE9CB954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  <c r="E76" i="1"/>
  <c r="F86" i="1"/>
  <c r="E86" i="1"/>
  <c r="F85" i="1"/>
  <c r="E85" i="1"/>
  <c r="F109" i="1" l="1"/>
  <c r="E109" i="1"/>
  <c r="E108" i="1"/>
  <c r="O26" i="1"/>
  <c r="E107" i="1"/>
  <c r="AF26" i="1" l="1"/>
  <c r="T26" i="1"/>
  <c r="O7" i="1"/>
  <c r="O8" i="1"/>
  <c r="O9" i="1"/>
  <c r="O10" i="1"/>
  <c r="S10" i="1" s="1"/>
  <c r="O11" i="1"/>
  <c r="O12" i="1"/>
  <c r="O13" i="1"/>
  <c r="O14" i="1"/>
  <c r="S14" i="1" s="1"/>
  <c r="O15" i="1"/>
  <c r="O16" i="1"/>
  <c r="O17" i="1"/>
  <c r="O18" i="1"/>
  <c r="O19" i="1"/>
  <c r="O20" i="1"/>
  <c r="O21" i="1"/>
  <c r="O22" i="1"/>
  <c r="O23" i="1"/>
  <c r="O24" i="1"/>
  <c r="P24" i="1" s="1"/>
  <c r="O25" i="1"/>
  <c r="S25" i="1" s="1"/>
  <c r="O27" i="1"/>
  <c r="S27" i="1" s="1"/>
  <c r="O28" i="1"/>
  <c r="O29" i="1"/>
  <c r="P29" i="1" s="1"/>
  <c r="O30" i="1"/>
  <c r="O31" i="1"/>
  <c r="O32" i="1"/>
  <c r="O33" i="1"/>
  <c r="O34" i="1"/>
  <c r="O35" i="1"/>
  <c r="S35" i="1" s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S51" i="1" s="1"/>
  <c r="O52" i="1"/>
  <c r="S52" i="1" s="1"/>
  <c r="O53" i="1"/>
  <c r="S53" i="1" s="1"/>
  <c r="O54" i="1"/>
  <c r="O55" i="1"/>
  <c r="S55" i="1" s="1"/>
  <c r="O56" i="1"/>
  <c r="O57" i="1"/>
  <c r="S57" i="1" s="1"/>
  <c r="O58" i="1"/>
  <c r="O59" i="1"/>
  <c r="O60" i="1"/>
  <c r="O61" i="1"/>
  <c r="O62" i="1"/>
  <c r="O63" i="1"/>
  <c r="O64" i="1"/>
  <c r="O65" i="1"/>
  <c r="O66" i="1"/>
  <c r="S66" i="1" s="1"/>
  <c r="O67" i="1"/>
  <c r="O68" i="1"/>
  <c r="O69" i="1"/>
  <c r="O70" i="1"/>
  <c r="O71" i="1"/>
  <c r="S71" i="1" s="1"/>
  <c r="O72" i="1"/>
  <c r="O73" i="1"/>
  <c r="P73" i="1" s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T97" i="1" s="1"/>
  <c r="O98" i="1"/>
  <c r="O99" i="1"/>
  <c r="O100" i="1"/>
  <c r="O101" i="1"/>
  <c r="O102" i="1"/>
  <c r="O103" i="1"/>
  <c r="O104" i="1"/>
  <c r="T104" i="1" s="1"/>
  <c r="O105" i="1"/>
  <c r="P105" i="1" s="1"/>
  <c r="O106" i="1"/>
  <c r="O107" i="1"/>
  <c r="O108" i="1"/>
  <c r="O109" i="1"/>
  <c r="O110" i="1"/>
  <c r="T110" i="1" s="1"/>
  <c r="O111" i="1"/>
  <c r="T111" i="1" s="1"/>
  <c r="O112" i="1"/>
  <c r="T112" i="1" s="1"/>
  <c r="O6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108" i="1" l="1"/>
  <c r="AF108" i="1"/>
  <c r="T106" i="1"/>
  <c r="AF106" i="1"/>
  <c r="T102" i="1"/>
  <c r="AF102" i="1"/>
  <c r="T100" i="1"/>
  <c r="AF100" i="1"/>
  <c r="T98" i="1"/>
  <c r="AF98" i="1"/>
  <c r="T96" i="1"/>
  <c r="AF96" i="1"/>
  <c r="T94" i="1"/>
  <c r="AF94" i="1"/>
  <c r="T92" i="1"/>
  <c r="AF92" i="1"/>
  <c r="AF90" i="1"/>
  <c r="AF88" i="1"/>
  <c r="P86" i="1"/>
  <c r="AF86" i="1" s="1"/>
  <c r="P84" i="1"/>
  <c r="AF84" i="1" s="1"/>
  <c r="AF82" i="1"/>
  <c r="AF80" i="1"/>
  <c r="AF78" i="1"/>
  <c r="AF76" i="1"/>
  <c r="P74" i="1"/>
  <c r="AF74" i="1" s="1"/>
  <c r="P72" i="1"/>
  <c r="AF72" i="1" s="1"/>
  <c r="AF70" i="1"/>
  <c r="AF68" i="1"/>
  <c r="AF64" i="1"/>
  <c r="AF62" i="1"/>
  <c r="AF60" i="1"/>
  <c r="P58" i="1"/>
  <c r="AF58" i="1" s="1"/>
  <c r="AF56" i="1"/>
  <c r="AF54" i="1"/>
  <c r="AF50" i="1"/>
  <c r="AF48" i="1"/>
  <c r="AF46" i="1"/>
  <c r="P44" i="1"/>
  <c r="AF44" i="1" s="1"/>
  <c r="P42" i="1"/>
  <c r="AF42" i="1" s="1"/>
  <c r="P40" i="1"/>
  <c r="AF40" i="1" s="1"/>
  <c r="P38" i="1"/>
  <c r="AF38" i="1" s="1"/>
  <c r="AF36" i="1"/>
  <c r="AF34" i="1"/>
  <c r="AF32" i="1"/>
  <c r="AF30" i="1"/>
  <c r="AF28" i="1"/>
  <c r="AF23" i="1"/>
  <c r="AF21" i="1"/>
  <c r="AF19" i="1"/>
  <c r="AF17" i="1"/>
  <c r="P15" i="1"/>
  <c r="AF15" i="1" s="1"/>
  <c r="AF13" i="1"/>
  <c r="AF11" i="1"/>
  <c r="AF9" i="1"/>
  <c r="AF7" i="1"/>
  <c r="P6" i="1"/>
  <c r="T109" i="1"/>
  <c r="P109" i="1"/>
  <c r="AF109" i="1" s="1"/>
  <c r="T107" i="1"/>
  <c r="P107" i="1"/>
  <c r="AF107" i="1" s="1"/>
  <c r="T105" i="1"/>
  <c r="AF105" i="1"/>
  <c r="T103" i="1"/>
  <c r="P103" i="1"/>
  <c r="AF103" i="1" s="1"/>
  <c r="T101" i="1"/>
  <c r="AF101" i="1"/>
  <c r="T99" i="1"/>
  <c r="AF99" i="1"/>
  <c r="T95" i="1"/>
  <c r="AF95" i="1"/>
  <c r="T93" i="1"/>
  <c r="AF93" i="1"/>
  <c r="AF91" i="1"/>
  <c r="P89" i="1"/>
  <c r="AF89" i="1" s="1"/>
  <c r="P87" i="1"/>
  <c r="AF87" i="1" s="1"/>
  <c r="AF85" i="1"/>
  <c r="P83" i="1"/>
  <c r="AF83" i="1" s="1"/>
  <c r="AF81" i="1"/>
  <c r="AF79" i="1"/>
  <c r="AF77" i="1"/>
  <c r="AF75" i="1"/>
  <c r="AF73" i="1"/>
  <c r="AF69" i="1"/>
  <c r="AF67" i="1"/>
  <c r="AF65" i="1"/>
  <c r="AF63" i="1"/>
  <c r="AF61" i="1"/>
  <c r="AF59" i="1"/>
  <c r="AF49" i="1"/>
  <c r="P47" i="1"/>
  <c r="AF47" i="1" s="1"/>
  <c r="AF45" i="1"/>
  <c r="AF43" i="1"/>
  <c r="AF41" i="1"/>
  <c r="AF39" i="1"/>
  <c r="AF37" i="1"/>
  <c r="AF33" i="1"/>
  <c r="AF31" i="1"/>
  <c r="AF29" i="1"/>
  <c r="AF24" i="1"/>
  <c r="AF22" i="1"/>
  <c r="P20" i="1"/>
  <c r="AF20" i="1" s="1"/>
  <c r="AF18" i="1"/>
  <c r="AF16" i="1"/>
  <c r="AF12" i="1"/>
  <c r="AF8" i="1"/>
  <c r="S26" i="1"/>
  <c r="S110" i="1"/>
  <c r="S102" i="1"/>
  <c r="T86" i="1"/>
  <c r="T79" i="1"/>
  <c r="T71" i="1"/>
  <c r="T63" i="1"/>
  <c r="T55" i="1"/>
  <c r="T47" i="1"/>
  <c r="T39" i="1"/>
  <c r="T31" i="1"/>
  <c r="T22" i="1"/>
  <c r="T14" i="1"/>
  <c r="K5" i="1"/>
  <c r="S98" i="1"/>
  <c r="T90" i="1"/>
  <c r="T82" i="1"/>
  <c r="T75" i="1"/>
  <c r="T67" i="1"/>
  <c r="T59" i="1"/>
  <c r="T51" i="1"/>
  <c r="T43" i="1"/>
  <c r="T35" i="1"/>
  <c r="T27" i="1"/>
  <c r="T18" i="1"/>
  <c r="T10" i="1"/>
  <c r="S112" i="1"/>
  <c r="S104" i="1"/>
  <c r="S96" i="1"/>
  <c r="T88" i="1"/>
  <c r="T84" i="1"/>
  <c r="T80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4" i="1"/>
  <c r="T20" i="1"/>
  <c r="T16" i="1"/>
  <c r="T12" i="1"/>
  <c r="T8" i="1"/>
  <c r="T6" i="1"/>
  <c r="S111" i="1"/>
  <c r="S99" i="1"/>
  <c r="S97" i="1"/>
  <c r="S95" i="1"/>
  <c r="T91" i="1"/>
  <c r="T89" i="1"/>
  <c r="T87" i="1"/>
  <c r="T85" i="1"/>
  <c r="T83" i="1"/>
  <c r="T81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5" i="1"/>
  <c r="T23" i="1"/>
  <c r="T21" i="1"/>
  <c r="T19" i="1"/>
  <c r="T17" i="1"/>
  <c r="T15" i="1"/>
  <c r="T13" i="1"/>
  <c r="T11" i="1"/>
  <c r="T9" i="1"/>
  <c r="T7" i="1"/>
  <c r="O5" i="1"/>
  <c r="S107" i="1" l="1"/>
  <c r="S103" i="1"/>
  <c r="P5" i="1"/>
  <c r="AF6" i="1"/>
  <c r="AF5" i="1" s="1"/>
  <c r="S93" i="1"/>
  <c r="S101" i="1"/>
  <c r="S105" i="1"/>
  <c r="S109" i="1"/>
  <c r="S92" i="1"/>
  <c r="S100" i="1"/>
  <c r="S108" i="1"/>
  <c r="S106" i="1"/>
  <c r="S94" i="1"/>
  <c r="S8" i="1"/>
  <c r="S12" i="1"/>
  <c r="S16" i="1"/>
  <c r="S18" i="1"/>
  <c r="S20" i="1"/>
  <c r="S22" i="1"/>
  <c r="S24" i="1"/>
  <c r="S29" i="1"/>
  <c r="S31" i="1"/>
  <c r="S33" i="1"/>
  <c r="S37" i="1"/>
  <c r="S39" i="1"/>
  <c r="S41" i="1"/>
  <c r="S43" i="1"/>
  <c r="S45" i="1"/>
  <c r="S47" i="1"/>
  <c r="S49" i="1"/>
  <c r="S59" i="1"/>
  <c r="S61" i="1"/>
  <c r="S63" i="1"/>
  <c r="S65" i="1"/>
  <c r="S67" i="1"/>
  <c r="S69" i="1"/>
  <c r="S73" i="1"/>
  <c r="S75" i="1"/>
  <c r="S77" i="1"/>
  <c r="S79" i="1"/>
  <c r="S81" i="1"/>
  <c r="S83" i="1"/>
  <c r="S85" i="1"/>
  <c r="S87" i="1"/>
  <c r="S89" i="1"/>
  <c r="S91" i="1"/>
  <c r="S6" i="1"/>
  <c r="S7" i="1"/>
  <c r="S9" i="1"/>
  <c r="S11" i="1"/>
  <c r="S13" i="1"/>
  <c r="S15" i="1"/>
  <c r="S17" i="1"/>
  <c r="S19" i="1"/>
  <c r="S21" i="1"/>
  <c r="S23" i="1"/>
  <c r="S28" i="1"/>
  <c r="S30" i="1"/>
  <c r="S32" i="1"/>
  <c r="S34" i="1"/>
  <c r="S36" i="1"/>
  <c r="S38" i="1"/>
  <c r="S40" i="1"/>
  <c r="S42" i="1"/>
  <c r="S44" i="1"/>
  <c r="S46" i="1"/>
  <c r="S48" i="1"/>
  <c r="S50" i="1"/>
  <c r="S54" i="1"/>
  <c r="S56" i="1"/>
  <c r="S58" i="1"/>
  <c r="S60" i="1"/>
  <c r="S62" i="1"/>
  <c r="S64" i="1"/>
  <c r="S68" i="1"/>
  <c r="S70" i="1"/>
  <c r="S72" i="1"/>
  <c r="S74" i="1"/>
  <c r="S76" i="1"/>
  <c r="S78" i="1"/>
  <c r="S80" i="1"/>
  <c r="S82" i="1"/>
  <c r="S84" i="1"/>
  <c r="S86" i="1"/>
  <c r="S88" i="1"/>
  <c r="S90" i="1"/>
</calcChain>
</file>

<file path=xl/sharedStrings.xml><?xml version="1.0" encoding="utf-8"?>
<sst xmlns="http://schemas.openxmlformats.org/spreadsheetml/2006/main" count="444" uniqueCount="194">
  <si>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</si>
  <si>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</si>
  <si>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</si>
  <si>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</si>
  <si>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</si>
  <si>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</si>
  <si>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</si>
  <si>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</si>
  <si>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</si>
  <si>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</si>
  <si>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</si>
  <si>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</si>
  <si>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</si>
  <si>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</si>
  <si>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</si>
  <si>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</si>
  <si>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</si>
  <si>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</si>
  <si>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</si>
  <si>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</si>
  <si>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</si>
  <si>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</si>
  <si>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</si>
  <si>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</si>
  <si>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</si>
  <si>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</si>
  <si>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</si>
  <si>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</si>
  <si>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</si>
  <si>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</si>
  <si>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</si>
  <si>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</si>
  <si>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</si>
  <si>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</si>
  <si>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</si>
  <si>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</si>
  <si>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</si>
  <si>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</si>
  <si>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</si>
  <si>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</si>
  <si>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</si>
  <si>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</si>
  <si>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</si>
  <si>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</si>
  <si>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4558 ДОКТОРСКАЯ ГОСТ вар п/о  Останкино</t>
  </si>
  <si>
    <t>не в матрице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</si>
  <si>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</si>
  <si>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</si>
  <si>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</si>
  <si>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</si>
  <si>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ротация на 7166</t>
  </si>
  <si>
    <t>5452 ВЕТЧ.МЯСНАЯ Папа может п/о    ОСТАНКИНО</t>
  </si>
  <si>
    <t>необходимо увеличить продажи!!!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</si>
  <si>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</si>
  <si>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</si>
  <si>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</si>
  <si>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</si>
  <si>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</si>
  <si>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</si>
  <si>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необходимо увеличить продажи / ТС Обжора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</si>
  <si>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</si>
  <si>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</si>
  <si>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</si>
  <si>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</si>
  <si>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</si>
  <si>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</si>
  <si>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</si>
  <si>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</si>
  <si>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</si>
  <si>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</si>
  <si>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</si>
  <si>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</si>
  <si>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</si>
  <si>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</si>
  <si>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</si>
  <si>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ВНИМАНИЕ / в матрице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</si>
  <si>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</si>
  <si>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</si>
  <si>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</si>
  <si>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</si>
  <si>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</si>
  <si>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</si>
  <si>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</si>
  <si>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</si>
  <si>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</si>
  <si>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</si>
  <si>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</si>
  <si>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</si>
  <si>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</si>
  <si>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</si>
  <si>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новинка, 1001081596620</t>
  </si>
  <si>
    <t>6661 СОЧНЫЙ ГРИЛЬ ПМ сос п/о мгс 1,5*4_Маяк Останкино</t>
  </si>
  <si>
    <t>22,04,25 в уценку 25кг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</si>
  <si>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</si>
  <si>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</si>
  <si>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</si>
  <si>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</si>
  <si>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дубль на 7169</t>
  </si>
  <si>
    <t>6697 СЕРВЕЛАТ ФИНСКИЙ ПМ в/к в/у 0,35кг 8шт  ОСТАНКИНО</t>
  </si>
  <si>
    <t>6701 СЕРВЕЛАТ ШВАРЦЕР ПМ в/к в/у 0.28кг 8шт.  ОСТАНКИНО</t>
  </si>
  <si>
    <t>дубль на 7237</t>
  </si>
  <si>
    <t>6713 СОЧНЫЙ ГРИЛЬ ПМ сос п/о мгс 0,41кг 8 шт.  ОСТАНКИНО</t>
  </si>
  <si>
    <t>6722 СОЧНЫЕ ПМ сос п/о мгс 0,41кг 10шт  ОСТАНКИНО</t>
  </si>
  <si>
    <t>дубль на 7066</t>
  </si>
  <si>
    <t>6759 МОЛОЧНЫЕ ГОСТ сос ц/о мгс 0,4кг 7 шт  Останкино</t>
  </si>
  <si>
    <t>6761 МОЛОЧНЫЕ ГОСТ сос ц/о мгс 1*4  Останкино</t>
  </si>
  <si>
    <t>22,04,25 списание 7кг (недостача)  / 07,04,25 списание 7кг (недостача) / 24,02,25 списание 8кг (недостача)</t>
  </si>
  <si>
    <t>6762 СЛИВОЧНЫЕ сос ц/о мгс 0,41кг 8шт  Останкино</t>
  </si>
  <si>
    <t>6764 СЛИИВОЧНЫЕ сос ц/о мгс 1*4  Останкино</t>
  </si>
  <si>
    <t>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</si>
  <si>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</si>
  <si>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</si>
  <si>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</si>
  <si>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</si>
  <si>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</si>
  <si>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дубль на 7241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</si>
  <si>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</si>
  <si>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</si>
  <si>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</si>
  <si>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</si>
  <si>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</si>
  <si>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</si>
  <si>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</si>
  <si>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</si>
  <si>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</si>
  <si>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</si>
  <si>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</si>
  <si>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</si>
  <si>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</si>
  <si>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ПОД ЗАКАЗ ТК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</si>
  <si>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</si>
  <si>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</si>
  <si>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</si>
  <si>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завод не отгрузил / новинка, 1001015686878</t>
  </si>
  <si>
    <t>6888 С ГРУДИНОЙ вар п/о в/у срез 0,4 кг 8 шт  Останкино</t>
  </si>
  <si>
    <t>вместо 2675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</si>
  <si>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</si>
  <si>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</si>
  <si>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</si>
  <si>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есть дубль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</si>
  <si>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</si>
  <si>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</si>
  <si>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</si>
  <si>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</si>
  <si>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</si>
  <si>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</si>
  <si>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</si>
  <si>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</si>
  <si>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</si>
  <si>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</si>
  <si>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</si>
  <si>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новинка / вместо 6801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</si>
  <si>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</si>
  <si>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</si>
  <si>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</si>
  <si>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вместо 6795</t>
  </si>
  <si>
    <t>7146 МРАМОРНАЯ ПРЕМИУМ в/к в/у  Останкино</t>
  </si>
  <si>
    <t>7149 БАЛЫКОВАЯ Коровино п/к в/у 0,84кг_50с  Останкино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</si>
  <si>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</si>
  <si>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</si>
  <si>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</si>
  <si>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7169 СЕРВЕЛАТ ОХОТНИЧИЙ ПМ в/к в/у 0,35кг_50с  Останкино</t>
  </si>
  <si>
    <t>вместо 6689 / есть дубль</t>
  </si>
  <si>
    <t>7173 БОЯNСКАЯ ПМ п/к в/у 0,28кг 8шт_50с  Останкино</t>
  </si>
  <si>
    <t>ротация завода</t>
  </si>
  <si>
    <t>7187 ГРУДИНКА ПРЕМИУМ к/в мл/к в/у 0,3кг_50с  Останкино</t>
  </si>
  <si>
    <t>новинка, 1001085637187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</si>
  <si>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</si>
  <si>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</si>
  <si>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</si>
  <si>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</si>
  <si>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</si>
  <si>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</si>
  <si>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</si>
  <si>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</si>
  <si>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t>завод вывел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</si>
  <si>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Зверев вывел</t>
    </r>
  </si>
  <si>
    <t>вместо 6684</t>
  </si>
  <si>
    <t>7257 ФИЛЕЙНЫЕ ПМ сос ц/о мгс 0.33кг 8шт.</t>
  </si>
  <si>
    <t>вместо 6069</t>
  </si>
  <si>
    <t>ротация завода на 7257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</si>
  <si>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</si>
  <si>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29,04,25 в уценку 441шт.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</si>
  <si>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28,03,25 списание 6кг (недостача) / есть ли ротребность в данном СКЮ?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</si>
  <si>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</si>
  <si>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</si>
  <si>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</si>
  <si>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6796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</si>
  <si>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6415</t>
    </r>
  </si>
  <si>
    <t>необходимо увеличить продажи / вместо 5341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</si>
  <si>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7173</t>
    </r>
  </si>
  <si>
    <t>29,04,25 в уценку 37шт.</t>
  </si>
  <si>
    <t>заказ</t>
  </si>
  <si>
    <t>10,05,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</si>
</sst>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_ ;[Red]\-0.00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  <xf numFmtId="164" fontId="5" fillId="0" borderId="1" xfId="1" applyNumberFormat="1" applyFont="1"/>
    <xf numFmtId="164" fontId="5" fillId="0" borderId="6" xfId="1" applyNumberFormat="1" applyFont="1" applyBorder="1"/>
    <xf numFmtId="164" fontId="1" fillId="0" borderId="7" xfId="1" applyNumberFormat="1" applyBorder="1"/>
    <xf numFmtId="164" fontId="1" fillId="0" borderId="8" xfId="1" applyNumberFormat="1" applyBorder="1"/>
    <xf numFmtId="164" fontId="5" fillId="6" borderId="3" xfId="1" applyNumberFormat="1" applyFon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5" sqref="R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51.85546875" customWidth="1"/>
    <col min="32" max="32" width="7" customWidth="1"/>
    <col min="33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>
        <v>16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192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193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SUM(E6:E500)</f>
        <v>9610.3410000000003</v>
      </c>
      <c r="F5" s="4">
        <f>SUM(F6:F500)</f>
        <v>21182.675000000003</v>
      </c>
      <c r="G5" s="7"/>
      <c r="H5" s="1"/>
      <c r="I5" s="1"/>
      <c r="J5" s="4">
        <f t="shared" ref="J5:Q5" si="0">SUM(J6:J500)</f>
        <v>13765.699999999999</v>
      </c>
      <c r="K5" s="4">
        <f t="shared" si="0"/>
        <v>-4155.3589999999995</v>
      </c>
      <c r="L5" s="4">
        <f t="shared" si="0"/>
        <v>0</v>
      </c>
      <c r="M5" s="4">
        <f t="shared" si="0"/>
        <v>0</v>
      </c>
      <c r="N5" s="4">
        <f t="shared" si="0"/>
        <v>16933</v>
      </c>
      <c r="O5" s="4">
        <f t="shared" si="0"/>
        <v>1922.0682000000004</v>
      </c>
      <c r="P5" s="4">
        <f t="shared" si="0"/>
        <v>5079.8280000000004</v>
      </c>
      <c r="Q5" s="4">
        <f t="shared" si="0"/>
        <v>0</v>
      </c>
      <c r="R5" s="26"/>
      <c r="S5" s="1"/>
      <c r="T5" s="1"/>
      <c r="U5" s="4">
        <f t="shared" ref="U5:AD5" si="1">SUM(U6:U500)</f>
        <v>2773.5775999999992</v>
      </c>
      <c r="V5" s="4">
        <f t="shared" si="1"/>
        <v>2268.348</v>
      </c>
      <c r="W5" s="4">
        <f t="shared" si="1"/>
        <v>2433.6466000000005</v>
      </c>
      <c r="X5" s="4">
        <f t="shared" si="1"/>
        <v>2989.6867999999999</v>
      </c>
      <c r="Y5" s="4">
        <f t="shared" si="1"/>
        <v>3223.1594000000005</v>
      </c>
      <c r="Z5" s="4">
        <f t="shared" si="1"/>
        <v>3256.9887999999983</v>
      </c>
      <c r="AA5" s="4">
        <f t="shared" si="1"/>
        <v>2703.3473999999987</v>
      </c>
      <c r="AB5" s="4">
        <f t="shared" si="1"/>
        <v>3691.2548000000002</v>
      </c>
      <c r="AC5" s="4">
        <f t="shared" si="1"/>
        <v>2377.5714000000003</v>
      </c>
      <c r="AD5" s="4">
        <f t="shared" si="1"/>
        <v>3068.9397999999992</v>
      </c>
      <c r="AE5" s="1"/>
      <c r="AF5" s="4">
        <f>SUM(AF6:AF500)</f>
        <v>3727.4210000000012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34</v>
      </c>
      <c r="B6" s="1" t="s">
        <v>35</v>
      </c>
      <c r="C6" s="1">
        <v>243</v>
      </c>
      <c r="D6" s="1">
        <v>185</v>
      </c>
      <c r="E6" s="1">
        <v>145</v>
      </c>
      <c r="F6" s="1">
        <v>268</v>
      </c>
      <c r="G6" s="7">
        <v>0.4</v>
      </c>
      <c r="H6" s="1">
        <v>60</v>
      </c>
      <c r="I6" s="1" t="s">
        <v>36</v>
      </c>
      <c r="J6" s="1">
        <v>154</v>
      </c>
      <c r="K6" s="1">
        <f t="shared" ref="K6:K38" si="2">E6-J6</f>
        <v>-9</v>
      </c>
      <c r="L6" s="1"/>
      <c r="M6" s="1"/>
      <c r="N6" s="1">
        <v>0</v>
      </c>
      <c r="O6" s="1">
        <f>E6/5</f>
        <v>29</v>
      </c>
      <c r="P6" s="5">
        <f>16*O6-N6-F6</f>
        <v>196</v>
      </c>
      <c r="Q6" s="5"/>
      <c r="R6" s="1"/>
      <c r="S6" s="1">
        <f>(F6+N6+P6)/O6</f>
        <v>16</v>
      </c>
      <c r="T6" s="1">
        <f>(F6+N6)/O6</f>
        <v>9.2413793103448274</v>
      </c>
      <c r="U6" s="1">
        <v>25.8</v>
      </c>
      <c r="V6" s="1">
        <v>31.4</v>
      </c>
      <c r="W6" s="1">
        <v>33.4</v>
      </c>
      <c r="X6" s="1">
        <v>34</v>
      </c>
      <c r="Y6" s="1">
        <v>27.8</v>
      </c>
      <c r="Z6" s="1">
        <v>27.2</v>
      </c>
      <c r="AA6" s="1">
        <v>29.4</v>
      </c>
      <c r="AB6" s="1">
        <v>38</v>
      </c>
      <c r="AC6" s="1">
        <v>34.200000000000003</v>
      </c>
      <c r="AD6" s="1">
        <v>24.4</v>
      </c>
      <c r="AE6" s="1" t="s">
        <v>37</v>
      </c>
      <c r="AF6" s="1">
        <f>G6*P6</f>
        <v>78.400000000000006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38</v>
      </c>
      <c r="B7" s="1" t="s">
        <v>39</v>
      </c>
      <c r="C7" s="1">
        <v>7.54</v>
      </c>
      <c r="D7" s="1">
        <v>18.893000000000001</v>
      </c>
      <c r="E7" s="1">
        <v>8.3789999999999996</v>
      </c>
      <c r="F7" s="1">
        <v>11.645</v>
      </c>
      <c r="G7" s="7">
        <v>1</v>
      </c>
      <c r="H7" s="1">
        <v>120</v>
      </c>
      <c r="I7" s="1" t="s">
        <v>36</v>
      </c>
      <c r="J7" s="1">
        <v>9.5</v>
      </c>
      <c r="K7" s="1">
        <f t="shared" si="2"/>
        <v>-1.1210000000000004</v>
      </c>
      <c r="L7" s="1"/>
      <c r="M7" s="1"/>
      <c r="N7" s="1">
        <v>21</v>
      </c>
      <c r="O7" s="1">
        <f t="shared" ref="O7:O71" si="3">E7/5</f>
        <v>1.6758</v>
      </c>
      <c r="P7" s="5"/>
      <c r="Q7" s="5"/>
      <c r="R7" s="1"/>
      <c r="S7" s="1">
        <f t="shared" ref="S7:S71" si="4">(F7+N7+P7)/O7</f>
        <v>19.480248239646734</v>
      </c>
      <c r="T7" s="1">
        <f t="shared" ref="T7:T71" si="5">(F7+N7)/O7</f>
        <v>19.480248239646734</v>
      </c>
      <c r="U7" s="1">
        <v>2.4632000000000001</v>
      </c>
      <c r="V7" s="1">
        <v>1.9648000000000001</v>
      </c>
      <c r="W7" s="1">
        <v>2.1606000000000001</v>
      </c>
      <c r="X7" s="1">
        <v>1.1712</v>
      </c>
      <c r="Y7" s="1">
        <v>2.5583999999999998</v>
      </c>
      <c r="Z7" s="1">
        <v>0.59340000000000004</v>
      </c>
      <c r="AA7" s="1">
        <v>2.3033999999999999</v>
      </c>
      <c r="AB7" s="1">
        <v>1.0918000000000001</v>
      </c>
      <c r="AC7" s="1">
        <v>2.2959999999999998</v>
      </c>
      <c r="AD7" s="1">
        <v>1.2969999999999999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40</v>
      </c>
      <c r="B8" s="1" t="s">
        <v>39</v>
      </c>
      <c r="C8" s="1">
        <v>1336.7929999999999</v>
      </c>
      <c r="D8" s="1">
        <v>2709.201</v>
      </c>
      <c r="E8" s="1">
        <v>1097.625</v>
      </c>
      <c r="F8" s="1">
        <v>2800.9180000000001</v>
      </c>
      <c r="G8" s="7">
        <v>1</v>
      </c>
      <c r="H8" s="1">
        <v>60</v>
      </c>
      <c r="I8" s="1" t="s">
        <v>41</v>
      </c>
      <c r="J8" s="1">
        <v>1147</v>
      </c>
      <c r="K8" s="1">
        <f t="shared" si="2"/>
        <v>-49.375</v>
      </c>
      <c r="L8" s="1"/>
      <c r="M8" s="1"/>
      <c r="N8" s="1">
        <v>1291</v>
      </c>
      <c r="O8" s="1">
        <f t="shared" si="3"/>
        <v>219.52500000000001</v>
      </c>
      <c r="P8" s="5">
        <v>1100</v>
      </c>
      <c r="Q8" s="5"/>
      <c r="R8" s="1"/>
      <c r="S8" s="1">
        <f t="shared" si="4"/>
        <v>23.65069126523175</v>
      </c>
      <c r="T8" s="1">
        <f t="shared" si="5"/>
        <v>18.639872451884752</v>
      </c>
      <c r="U8" s="1">
        <v>275.85899999999998</v>
      </c>
      <c r="V8" s="1">
        <v>291.65699999999998</v>
      </c>
      <c r="W8" s="1">
        <v>251.3706</v>
      </c>
      <c r="X8" s="1">
        <v>250.68620000000001</v>
      </c>
      <c r="Y8" s="1">
        <v>260.5394</v>
      </c>
      <c r="Z8" s="1">
        <v>258.46420000000001</v>
      </c>
      <c r="AA8" s="1">
        <v>261.29899999999998</v>
      </c>
      <c r="AB8" s="1">
        <v>314.49540000000002</v>
      </c>
      <c r="AC8" s="1">
        <v>218.2782</v>
      </c>
      <c r="AD8" s="1">
        <v>337.9</v>
      </c>
      <c r="AE8" s="14" t="s">
        <v>43</v>
      </c>
      <c r="AF8" s="1">
        <f>G8*P8</f>
        <v>1100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42</v>
      </c>
      <c r="B9" s="1" t="s">
        <v>39</v>
      </c>
      <c r="C9" s="1">
        <v>43.363</v>
      </c>
      <c r="D9" s="1">
        <v>9.9309999999999992</v>
      </c>
      <c r="E9" s="1">
        <v>12.211</v>
      </c>
      <c r="F9" s="1">
        <v>36.872999999999998</v>
      </c>
      <c r="G9" s="7">
        <v>1</v>
      </c>
      <c r="H9" s="1">
        <v>120</v>
      </c>
      <c r="I9" s="1" t="s">
        <v>36</v>
      </c>
      <c r="J9" s="1">
        <v>14.6</v>
      </c>
      <c r="K9" s="1">
        <f t="shared" si="2"/>
        <v>-2.3889999999999993</v>
      </c>
      <c r="L9" s="1"/>
      <c r="M9" s="1"/>
      <c r="N9" s="1">
        <v>0</v>
      </c>
      <c r="O9" s="1">
        <f t="shared" si="3"/>
        <v>2.4422000000000001</v>
      </c>
      <c r="P9" s="5"/>
      <c r="Q9" s="5"/>
      <c r="R9" s="1"/>
      <c r="S9" s="1">
        <f t="shared" si="4"/>
        <v>15.09827204979117</v>
      </c>
      <c r="T9" s="1">
        <f t="shared" si="5"/>
        <v>15.09827204979117</v>
      </c>
      <c r="U9" s="1">
        <v>2.077</v>
      </c>
      <c r="V9" s="1">
        <v>2.0821999999999998</v>
      </c>
      <c r="W9" s="1">
        <v>2.1716000000000002</v>
      </c>
      <c r="X9" s="1">
        <v>1.8584000000000001</v>
      </c>
      <c r="Y9" s="1">
        <v>2.5133999999999999</v>
      </c>
      <c r="Z9" s="1">
        <v>5.4348000000000001</v>
      </c>
      <c r="AA9" s="1">
        <v>0.5988</v>
      </c>
      <c r="AB9" s="1">
        <v>2.1947999999999999</v>
      </c>
      <c r="AC9" s="1">
        <v>1.7926</v>
      </c>
      <c r="AD9" s="1">
        <v>1.7802</v>
      </c>
      <c r="AE9" s="1"/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1" t="s">
        <v>44</v>
      </c>
      <c r="B10" s="11" t="s">
        <v>39</v>
      </c>
      <c r="C10" s="11">
        <v>25.667999999999999</v>
      </c>
      <c r="D10" s="11">
        <v>8.2260000000000009</v>
      </c>
      <c r="E10" s="11">
        <v>15.683999999999999</v>
      </c>
      <c r="F10" s="11">
        <v>1.36</v>
      </c>
      <c r="G10" s="12">
        <v>0</v>
      </c>
      <c r="H10" s="11" t="e">
        <v>#N/A</v>
      </c>
      <c r="I10" s="11" t="s">
        <v>45</v>
      </c>
      <c r="J10" s="11">
        <v>19.8</v>
      </c>
      <c r="K10" s="11">
        <f t="shared" si="2"/>
        <v>-4.1160000000000014</v>
      </c>
      <c r="L10" s="11"/>
      <c r="M10" s="11"/>
      <c r="N10" s="11">
        <v>0</v>
      </c>
      <c r="O10" s="11">
        <f t="shared" si="3"/>
        <v>3.1368</v>
      </c>
      <c r="P10" s="13"/>
      <c r="Q10" s="13"/>
      <c r="R10" s="11"/>
      <c r="S10" s="11">
        <f t="shared" si="4"/>
        <v>0.43356286661565929</v>
      </c>
      <c r="T10" s="11">
        <f t="shared" si="5"/>
        <v>0.43356286661565929</v>
      </c>
      <c r="U10" s="11">
        <v>3.2538</v>
      </c>
      <c r="V10" s="11">
        <v>11.660600000000001</v>
      </c>
      <c r="W10" s="11">
        <v>7.1433999999999997</v>
      </c>
      <c r="X10" s="11">
        <v>9.3602000000000007</v>
      </c>
      <c r="Y10" s="11">
        <v>9.1769999999999996</v>
      </c>
      <c r="Z10" s="11">
        <v>9.5302000000000007</v>
      </c>
      <c r="AA10" s="11">
        <v>9.4888000000000012</v>
      </c>
      <c r="AB10" s="11">
        <v>16.9466</v>
      </c>
      <c r="AC10" s="11">
        <v>10.854799999999999</v>
      </c>
      <c r="AD10" s="11">
        <v>14.6656</v>
      </c>
      <c r="AE10" s="11" t="s">
        <v>175</v>
      </c>
      <c r="AF10" s="1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46</v>
      </c>
      <c r="B11" s="1" t="s">
        <v>39</v>
      </c>
      <c r="C11" s="1">
        <v>219.67</v>
      </c>
      <c r="D11" s="1">
        <v>195.14</v>
      </c>
      <c r="E11" s="1">
        <v>135.15299999999999</v>
      </c>
      <c r="F11" s="1">
        <v>264.88400000000001</v>
      </c>
      <c r="G11" s="7">
        <v>1</v>
      </c>
      <c r="H11" s="1">
        <v>60</v>
      </c>
      <c r="I11" s="1" t="s">
        <v>41</v>
      </c>
      <c r="J11" s="1">
        <v>148.9</v>
      </c>
      <c r="K11" s="1">
        <f t="shared" si="2"/>
        <v>-13.747000000000014</v>
      </c>
      <c r="L11" s="1"/>
      <c r="M11" s="1"/>
      <c r="N11" s="1">
        <v>169</v>
      </c>
      <c r="O11" s="1">
        <f t="shared" si="3"/>
        <v>27.0306</v>
      </c>
      <c r="P11" s="5"/>
      <c r="Q11" s="5"/>
      <c r="R11" s="1"/>
      <c r="S11" s="1">
        <f t="shared" si="4"/>
        <v>16.0515859803334</v>
      </c>
      <c r="T11" s="1">
        <f t="shared" si="5"/>
        <v>16.0515859803334</v>
      </c>
      <c r="U11" s="1">
        <v>31.909800000000001</v>
      </c>
      <c r="V11" s="1">
        <v>29.426400000000001</v>
      </c>
      <c r="W11" s="1">
        <v>29.189800000000002</v>
      </c>
      <c r="X11" s="1">
        <v>26.576599999999999</v>
      </c>
      <c r="Y11" s="1">
        <v>31.777799999999999</v>
      </c>
      <c r="Z11" s="1">
        <v>38.092399999999998</v>
      </c>
      <c r="AA11" s="1">
        <v>23.564800000000002</v>
      </c>
      <c r="AB11" s="1">
        <v>36.453200000000002</v>
      </c>
      <c r="AC11" s="1">
        <v>25.202200000000001</v>
      </c>
      <c r="AD11" s="1">
        <v>43.087599999999988</v>
      </c>
      <c r="AE11" s="14" t="s">
        <v>43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47</v>
      </c>
      <c r="B12" s="1" t="s">
        <v>39</v>
      </c>
      <c r="C12" s="1">
        <v>621.31600000000003</v>
      </c>
      <c r="D12" s="1">
        <v>1292.9849999999999</v>
      </c>
      <c r="E12" s="1">
        <v>491.98399999999998</v>
      </c>
      <c r="F12" s="1">
        <v>1351.796</v>
      </c>
      <c r="G12" s="7">
        <v>1</v>
      </c>
      <c r="H12" s="1">
        <v>60</v>
      </c>
      <c r="I12" s="1" t="s">
        <v>41</v>
      </c>
      <c r="J12" s="1">
        <v>514.6</v>
      </c>
      <c r="K12" s="1">
        <f t="shared" si="2"/>
        <v>-22.616000000000042</v>
      </c>
      <c r="L12" s="1"/>
      <c r="M12" s="1"/>
      <c r="N12" s="1">
        <v>345</v>
      </c>
      <c r="O12" s="1">
        <f t="shared" si="3"/>
        <v>98.396799999999999</v>
      </c>
      <c r="P12" s="5">
        <v>300</v>
      </c>
      <c r="Q12" s="5"/>
      <c r="R12" s="1"/>
      <c r="S12" s="1">
        <f t="shared" si="4"/>
        <v>20.293302221210446</v>
      </c>
      <c r="T12" s="1">
        <f t="shared" si="5"/>
        <v>17.244422582848223</v>
      </c>
      <c r="U12" s="1">
        <v>114.9806</v>
      </c>
      <c r="V12" s="1">
        <v>128.7784</v>
      </c>
      <c r="W12" s="1">
        <v>104.60080000000001</v>
      </c>
      <c r="X12" s="1">
        <v>106.7084</v>
      </c>
      <c r="Y12" s="1">
        <v>124.702</v>
      </c>
      <c r="Z12" s="1">
        <v>122.5098</v>
      </c>
      <c r="AA12" s="1">
        <v>117.283</v>
      </c>
      <c r="AB12" s="1">
        <v>137.84780000000001</v>
      </c>
      <c r="AC12" s="1">
        <v>77.54679999999999</v>
      </c>
      <c r="AD12" s="1">
        <v>124.544</v>
      </c>
      <c r="AE12" s="14" t="s">
        <v>43</v>
      </c>
      <c r="AF12" s="1">
        <f>G12*P12</f>
        <v>300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48</v>
      </c>
      <c r="B13" s="1" t="s">
        <v>35</v>
      </c>
      <c r="C13" s="1">
        <v>182</v>
      </c>
      <c r="D13" s="1">
        <v>30</v>
      </c>
      <c r="E13" s="1">
        <v>83</v>
      </c>
      <c r="F13" s="1">
        <v>118</v>
      </c>
      <c r="G13" s="7">
        <v>0.25</v>
      </c>
      <c r="H13" s="1">
        <v>120</v>
      </c>
      <c r="I13" s="1" t="s">
        <v>36</v>
      </c>
      <c r="J13" s="1">
        <v>113</v>
      </c>
      <c r="K13" s="1">
        <f t="shared" si="2"/>
        <v>-30</v>
      </c>
      <c r="L13" s="1"/>
      <c r="M13" s="1"/>
      <c r="N13" s="1">
        <v>345</v>
      </c>
      <c r="O13" s="1">
        <f t="shared" si="3"/>
        <v>16.600000000000001</v>
      </c>
      <c r="P13" s="5"/>
      <c r="Q13" s="5"/>
      <c r="R13" s="1"/>
      <c r="S13" s="1">
        <f t="shared" si="4"/>
        <v>27.891566265060238</v>
      </c>
      <c r="T13" s="1">
        <f t="shared" si="5"/>
        <v>27.891566265060238</v>
      </c>
      <c r="U13" s="1">
        <v>36.200000000000003</v>
      </c>
      <c r="V13" s="1">
        <v>17.2</v>
      </c>
      <c r="W13" s="1">
        <v>20.2</v>
      </c>
      <c r="X13" s="1">
        <v>25.8</v>
      </c>
      <c r="Y13" s="1">
        <v>22.2</v>
      </c>
      <c r="Z13" s="1">
        <v>22.2</v>
      </c>
      <c r="AA13" s="1">
        <v>21.2</v>
      </c>
      <c r="AB13" s="1">
        <v>17.600000000000001</v>
      </c>
      <c r="AC13" s="1">
        <v>17.600000000000001</v>
      </c>
      <c r="AD13" s="1">
        <v>78.599999999999994</v>
      </c>
      <c r="AE13" s="14" t="s">
        <v>59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1" t="s">
        <v>49</v>
      </c>
      <c r="B14" s="11" t="s">
        <v>39</v>
      </c>
      <c r="C14" s="11">
        <v>-1.405</v>
      </c>
      <c r="D14" s="11"/>
      <c r="E14" s="11"/>
      <c r="F14" s="11">
        <v>-1.405</v>
      </c>
      <c r="G14" s="12">
        <v>0</v>
      </c>
      <c r="H14" s="11">
        <v>45</v>
      </c>
      <c r="I14" s="11" t="s">
        <v>45</v>
      </c>
      <c r="J14" s="11"/>
      <c r="K14" s="11">
        <f t="shared" si="2"/>
        <v>0</v>
      </c>
      <c r="L14" s="11"/>
      <c r="M14" s="11"/>
      <c r="N14" s="11">
        <v>0</v>
      </c>
      <c r="O14" s="11">
        <f t="shared" si="3"/>
        <v>0</v>
      </c>
      <c r="P14" s="13"/>
      <c r="Q14" s="13"/>
      <c r="R14" s="11"/>
      <c r="S14" s="11" t="e">
        <f t="shared" si="4"/>
        <v>#DIV/0!</v>
      </c>
      <c r="T14" s="11" t="e">
        <f t="shared" si="5"/>
        <v>#DIV/0!</v>
      </c>
      <c r="U14" s="11">
        <v>-0.44319999999999998</v>
      </c>
      <c r="V14" s="11">
        <v>0</v>
      </c>
      <c r="W14" s="11">
        <v>0.28100000000000003</v>
      </c>
      <c r="X14" s="11">
        <v>0.13619999999999999</v>
      </c>
      <c r="Y14" s="11">
        <v>18.3246</v>
      </c>
      <c r="Z14" s="11">
        <v>33.369199999999999</v>
      </c>
      <c r="AA14" s="11">
        <v>24.216200000000001</v>
      </c>
      <c r="AB14" s="11">
        <v>34.262799999999999</v>
      </c>
      <c r="AC14" s="11">
        <v>34.613999999999997</v>
      </c>
      <c r="AD14" s="11">
        <v>55.792400000000001</v>
      </c>
      <c r="AE14" s="11" t="s">
        <v>50</v>
      </c>
      <c r="AF14" s="1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51</v>
      </c>
      <c r="B15" s="1" t="s">
        <v>39</v>
      </c>
      <c r="C15" s="1">
        <v>114.824</v>
      </c>
      <c r="D15" s="1">
        <v>52.378999999999998</v>
      </c>
      <c r="E15" s="1">
        <v>55.44</v>
      </c>
      <c r="F15" s="1">
        <v>107.69</v>
      </c>
      <c r="G15" s="7">
        <v>1</v>
      </c>
      <c r="H15" s="1">
        <v>60</v>
      </c>
      <c r="I15" s="1" t="s">
        <v>36</v>
      </c>
      <c r="J15" s="1">
        <v>55.5</v>
      </c>
      <c r="K15" s="1">
        <f t="shared" si="2"/>
        <v>-6.0000000000002274E-2</v>
      </c>
      <c r="L15" s="1"/>
      <c r="M15" s="1"/>
      <c r="N15" s="1">
        <v>0</v>
      </c>
      <c r="O15" s="1">
        <f t="shared" si="3"/>
        <v>11.087999999999999</v>
      </c>
      <c r="P15" s="5">
        <f t="shared" ref="P15:P20" si="6">16*O15-N15-F15</f>
        <v>69.717999999999989</v>
      </c>
      <c r="Q15" s="5"/>
      <c r="R15" s="1"/>
      <c r="S15" s="1">
        <f t="shared" si="4"/>
        <v>16</v>
      </c>
      <c r="T15" s="1">
        <f t="shared" si="5"/>
        <v>9.712301587301587</v>
      </c>
      <c r="U15" s="1">
        <v>6.9341999999999997</v>
      </c>
      <c r="V15" s="1">
        <v>11.0482</v>
      </c>
      <c r="W15" s="1">
        <v>12.7158</v>
      </c>
      <c r="X15" s="1">
        <v>10.958600000000001</v>
      </c>
      <c r="Y15" s="1">
        <v>12.303000000000001</v>
      </c>
      <c r="Z15" s="1">
        <v>9.2759999999999998</v>
      </c>
      <c r="AA15" s="1">
        <v>13.8918</v>
      </c>
      <c r="AB15" s="1">
        <v>25.6938</v>
      </c>
      <c r="AC15" s="1">
        <v>6.0359999999999996</v>
      </c>
      <c r="AD15" s="1">
        <v>20.0138</v>
      </c>
      <c r="AE15" s="1"/>
      <c r="AF15" s="1">
        <f t="shared" ref="AF15:AF26" si="7">G15*P15</f>
        <v>69.717999999999989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53</v>
      </c>
      <c r="B16" s="1" t="s">
        <v>35</v>
      </c>
      <c r="C16" s="1">
        <v>111</v>
      </c>
      <c r="D16" s="1">
        <v>14</v>
      </c>
      <c r="E16" s="1">
        <v>65</v>
      </c>
      <c r="F16" s="1">
        <v>50</v>
      </c>
      <c r="G16" s="7">
        <v>0.25</v>
      </c>
      <c r="H16" s="1">
        <v>120</v>
      </c>
      <c r="I16" s="1" t="s">
        <v>36</v>
      </c>
      <c r="J16" s="1">
        <v>94</v>
      </c>
      <c r="K16" s="1">
        <f t="shared" si="2"/>
        <v>-29</v>
      </c>
      <c r="L16" s="1"/>
      <c r="M16" s="1"/>
      <c r="N16" s="1">
        <v>440</v>
      </c>
      <c r="O16" s="1">
        <f t="shared" si="3"/>
        <v>13</v>
      </c>
      <c r="P16" s="5"/>
      <c r="Q16" s="5"/>
      <c r="R16" s="1"/>
      <c r="S16" s="1">
        <f t="shared" si="4"/>
        <v>37.692307692307693</v>
      </c>
      <c r="T16" s="1">
        <f t="shared" si="5"/>
        <v>37.692307692307693</v>
      </c>
      <c r="U16" s="1">
        <v>24.2</v>
      </c>
      <c r="V16" s="1">
        <v>11</v>
      </c>
      <c r="W16" s="1">
        <v>12.6</v>
      </c>
      <c r="X16" s="1">
        <v>22.6</v>
      </c>
      <c r="Y16" s="1">
        <v>23.4</v>
      </c>
      <c r="Z16" s="1">
        <v>12.2</v>
      </c>
      <c r="AA16" s="1">
        <v>13</v>
      </c>
      <c r="AB16" s="1">
        <v>23.873000000000001</v>
      </c>
      <c r="AC16" s="1">
        <v>11.6</v>
      </c>
      <c r="AD16" s="1">
        <v>14.8</v>
      </c>
      <c r="AE16" s="1" t="s">
        <v>37</v>
      </c>
      <c r="AF16" s="1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54</v>
      </c>
      <c r="B17" s="1" t="s">
        <v>35</v>
      </c>
      <c r="C17" s="1">
        <v>240</v>
      </c>
      <c r="D17" s="1">
        <v>165</v>
      </c>
      <c r="E17" s="1">
        <v>126</v>
      </c>
      <c r="F17" s="1">
        <v>265</v>
      </c>
      <c r="G17" s="7">
        <v>0.4</v>
      </c>
      <c r="H17" s="1">
        <v>60</v>
      </c>
      <c r="I17" s="1" t="s">
        <v>36</v>
      </c>
      <c r="J17" s="1">
        <v>129</v>
      </c>
      <c r="K17" s="1">
        <f t="shared" si="2"/>
        <v>-3</v>
      </c>
      <c r="L17" s="1"/>
      <c r="M17" s="1"/>
      <c r="N17" s="1">
        <v>92</v>
      </c>
      <c r="O17" s="1">
        <f t="shared" si="3"/>
        <v>25.2</v>
      </c>
      <c r="P17" s="5">
        <v>70</v>
      </c>
      <c r="Q17" s="5"/>
      <c r="R17" s="1"/>
      <c r="S17" s="1">
        <f t="shared" si="4"/>
        <v>16.944444444444446</v>
      </c>
      <c r="T17" s="1">
        <f t="shared" si="5"/>
        <v>14.166666666666668</v>
      </c>
      <c r="U17" s="1">
        <v>26.2</v>
      </c>
      <c r="V17" s="1">
        <v>27.4</v>
      </c>
      <c r="W17" s="1">
        <v>30.4</v>
      </c>
      <c r="X17" s="1">
        <v>26.8</v>
      </c>
      <c r="Y17" s="1">
        <v>27.2</v>
      </c>
      <c r="Z17" s="1">
        <v>26</v>
      </c>
      <c r="AA17" s="1">
        <v>17.600000000000001</v>
      </c>
      <c r="AB17" s="1">
        <v>29</v>
      </c>
      <c r="AC17" s="1">
        <v>9.1999999999999993</v>
      </c>
      <c r="AD17" s="1">
        <v>36</v>
      </c>
      <c r="AE17" s="1"/>
      <c r="AF17" s="1">
        <f t="shared" si="7"/>
        <v>28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55</v>
      </c>
      <c r="B18" s="1" t="s">
        <v>39</v>
      </c>
      <c r="C18" s="1">
        <v>298.61599999999999</v>
      </c>
      <c r="D18" s="1">
        <v>167.87</v>
      </c>
      <c r="E18" s="1">
        <v>70.596999999999994</v>
      </c>
      <c r="F18" s="1">
        <v>376.44200000000001</v>
      </c>
      <c r="G18" s="7">
        <v>1</v>
      </c>
      <c r="H18" s="1">
        <v>45</v>
      </c>
      <c r="I18" s="1" t="s">
        <v>56</v>
      </c>
      <c r="J18" s="1">
        <v>82.4</v>
      </c>
      <c r="K18" s="1">
        <f t="shared" si="2"/>
        <v>-11.803000000000011</v>
      </c>
      <c r="L18" s="1"/>
      <c r="M18" s="1"/>
      <c r="N18" s="1">
        <v>0</v>
      </c>
      <c r="O18" s="1">
        <f t="shared" si="3"/>
        <v>14.119399999999999</v>
      </c>
      <c r="P18" s="5">
        <v>70</v>
      </c>
      <c r="Q18" s="5"/>
      <c r="R18" s="1"/>
      <c r="S18" s="1">
        <f t="shared" si="4"/>
        <v>31.619048968086467</v>
      </c>
      <c r="T18" s="1">
        <f t="shared" si="5"/>
        <v>26.661331218040431</v>
      </c>
      <c r="U18" s="1">
        <v>15.4076</v>
      </c>
      <c r="V18" s="1">
        <v>24.469799999999999</v>
      </c>
      <c r="W18" s="1">
        <v>31.2318</v>
      </c>
      <c r="X18" s="1">
        <v>27.129799999999999</v>
      </c>
      <c r="Y18" s="1">
        <v>38.642800000000001</v>
      </c>
      <c r="Z18" s="1">
        <v>43.589799999999997</v>
      </c>
      <c r="AA18" s="1">
        <v>29.343599999999999</v>
      </c>
      <c r="AB18" s="1">
        <v>40.425199999999997</v>
      </c>
      <c r="AC18" s="1">
        <v>29.821200000000001</v>
      </c>
      <c r="AD18" s="1">
        <v>48.3964</v>
      </c>
      <c r="AE18" s="25" t="s">
        <v>52</v>
      </c>
      <c r="AF18" s="1">
        <f t="shared" si="7"/>
        <v>70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57</v>
      </c>
      <c r="B19" s="1" t="s">
        <v>35</v>
      </c>
      <c r="C19" s="1">
        <v>198</v>
      </c>
      <c r="D19" s="1">
        <v>215</v>
      </c>
      <c r="E19" s="1">
        <v>164</v>
      </c>
      <c r="F19" s="1">
        <v>236</v>
      </c>
      <c r="G19" s="7">
        <v>0.12</v>
      </c>
      <c r="H19" s="1">
        <v>60</v>
      </c>
      <c r="I19" s="1" t="s">
        <v>36</v>
      </c>
      <c r="J19" s="1">
        <v>211</v>
      </c>
      <c r="K19" s="1">
        <f t="shared" si="2"/>
        <v>-47</v>
      </c>
      <c r="L19" s="1"/>
      <c r="M19" s="1"/>
      <c r="N19" s="1">
        <v>575</v>
      </c>
      <c r="O19" s="1">
        <f t="shared" si="3"/>
        <v>32.799999999999997</v>
      </c>
      <c r="P19" s="5"/>
      <c r="Q19" s="5"/>
      <c r="R19" s="1"/>
      <c r="S19" s="1">
        <f t="shared" si="4"/>
        <v>24.725609756097562</v>
      </c>
      <c r="T19" s="1">
        <f t="shared" si="5"/>
        <v>24.725609756097562</v>
      </c>
      <c r="U19" s="1">
        <v>54.8</v>
      </c>
      <c r="V19" s="1">
        <v>36</v>
      </c>
      <c r="W19" s="1">
        <v>29.6</v>
      </c>
      <c r="X19" s="1">
        <v>54.4</v>
      </c>
      <c r="Y19" s="1">
        <v>35.799999999999997</v>
      </c>
      <c r="Z19" s="1">
        <v>31.4</v>
      </c>
      <c r="AA19" s="1">
        <v>40.799999999999997</v>
      </c>
      <c r="AB19" s="1">
        <v>50.8</v>
      </c>
      <c r="AC19" s="1">
        <v>31.8</v>
      </c>
      <c r="AD19" s="1">
        <v>36</v>
      </c>
      <c r="AE19" s="14" t="s">
        <v>181</v>
      </c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58</v>
      </c>
      <c r="B20" s="1" t="s">
        <v>35</v>
      </c>
      <c r="C20" s="1">
        <v>313</v>
      </c>
      <c r="D20" s="1">
        <v>24</v>
      </c>
      <c r="E20" s="1">
        <v>107</v>
      </c>
      <c r="F20" s="1">
        <v>221</v>
      </c>
      <c r="G20" s="7">
        <v>0.25</v>
      </c>
      <c r="H20" s="1">
        <v>120</v>
      </c>
      <c r="I20" s="1" t="s">
        <v>36</v>
      </c>
      <c r="J20" s="1">
        <v>118</v>
      </c>
      <c r="K20" s="1">
        <f t="shared" si="2"/>
        <v>-11</v>
      </c>
      <c r="L20" s="1"/>
      <c r="M20" s="1"/>
      <c r="N20" s="1">
        <v>0</v>
      </c>
      <c r="O20" s="1">
        <f t="shared" si="3"/>
        <v>21.4</v>
      </c>
      <c r="P20" s="5">
        <f t="shared" si="6"/>
        <v>121.39999999999998</v>
      </c>
      <c r="Q20" s="5"/>
      <c r="R20" s="1"/>
      <c r="S20" s="1">
        <f t="shared" si="4"/>
        <v>16</v>
      </c>
      <c r="T20" s="1">
        <f t="shared" si="5"/>
        <v>10.327102803738319</v>
      </c>
      <c r="U20" s="1">
        <v>4.5999999999999996</v>
      </c>
      <c r="V20" s="1">
        <v>17</v>
      </c>
      <c r="W20" s="1">
        <v>29.2</v>
      </c>
      <c r="X20" s="1">
        <v>18</v>
      </c>
      <c r="Y20" s="1">
        <v>19.2</v>
      </c>
      <c r="Z20" s="1">
        <v>17.600000000000001</v>
      </c>
      <c r="AA20" s="1">
        <v>31.2</v>
      </c>
      <c r="AB20" s="1">
        <v>23</v>
      </c>
      <c r="AC20" s="1">
        <v>24.4</v>
      </c>
      <c r="AD20" s="1">
        <v>22.4</v>
      </c>
      <c r="AE20" s="16" t="s">
        <v>37</v>
      </c>
      <c r="AF20" s="1">
        <f t="shared" si="7"/>
        <v>30.349999999999994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60</v>
      </c>
      <c r="B21" s="1" t="s">
        <v>39</v>
      </c>
      <c r="C21" s="1">
        <v>1.734</v>
      </c>
      <c r="D21" s="1">
        <v>39.353999999999999</v>
      </c>
      <c r="E21" s="1">
        <v>4.9489999999999998</v>
      </c>
      <c r="F21" s="1">
        <v>28.498999999999999</v>
      </c>
      <c r="G21" s="7">
        <v>1</v>
      </c>
      <c r="H21" s="1">
        <v>120</v>
      </c>
      <c r="I21" s="1" t="s">
        <v>36</v>
      </c>
      <c r="J21" s="1">
        <v>17.7</v>
      </c>
      <c r="K21" s="1">
        <f t="shared" si="2"/>
        <v>-12.750999999999999</v>
      </c>
      <c r="L21" s="1"/>
      <c r="M21" s="1"/>
      <c r="N21" s="1">
        <v>0</v>
      </c>
      <c r="O21" s="1">
        <f t="shared" si="3"/>
        <v>0.98980000000000001</v>
      </c>
      <c r="P21" s="5"/>
      <c r="Q21" s="5"/>
      <c r="R21" s="1"/>
      <c r="S21" s="1">
        <f t="shared" si="4"/>
        <v>28.792685390988076</v>
      </c>
      <c r="T21" s="1">
        <f t="shared" si="5"/>
        <v>28.792685390988076</v>
      </c>
      <c r="U21" s="1">
        <v>2.2572000000000001</v>
      </c>
      <c r="V21" s="1">
        <v>2.4420000000000002</v>
      </c>
      <c r="W21" s="1">
        <v>1.4967999999999999</v>
      </c>
      <c r="X21" s="1">
        <v>1.7372000000000001</v>
      </c>
      <c r="Y21" s="1">
        <v>2.0546000000000002</v>
      </c>
      <c r="Z21" s="1">
        <v>1.5404</v>
      </c>
      <c r="AA21" s="1">
        <v>0.89839999999999998</v>
      </c>
      <c r="AB21" s="1">
        <v>2.4176000000000002</v>
      </c>
      <c r="AC21" s="1">
        <v>1.3096000000000001</v>
      </c>
      <c r="AD21" s="1">
        <v>2.1166</v>
      </c>
      <c r="AE21" s="1"/>
      <c r="AF21" s="1">
        <f t="shared" si="7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61</v>
      </c>
      <c r="B22" s="1" t="s">
        <v>35</v>
      </c>
      <c r="C22" s="1">
        <v>254</v>
      </c>
      <c r="D22" s="1">
        <v>100</v>
      </c>
      <c r="E22" s="1">
        <v>129</v>
      </c>
      <c r="F22" s="1">
        <v>213</v>
      </c>
      <c r="G22" s="7">
        <v>0.4</v>
      </c>
      <c r="H22" s="1">
        <v>45</v>
      </c>
      <c r="I22" s="1" t="s">
        <v>36</v>
      </c>
      <c r="J22" s="1">
        <v>164</v>
      </c>
      <c r="K22" s="1">
        <f t="shared" si="2"/>
        <v>-35</v>
      </c>
      <c r="L22" s="1"/>
      <c r="M22" s="1"/>
      <c r="N22" s="1">
        <v>493</v>
      </c>
      <c r="O22" s="1">
        <f t="shared" si="3"/>
        <v>25.8</v>
      </c>
      <c r="P22" s="5"/>
      <c r="Q22" s="5"/>
      <c r="R22" s="1"/>
      <c r="S22" s="1">
        <f t="shared" si="4"/>
        <v>27.364341085271317</v>
      </c>
      <c r="T22" s="1">
        <f t="shared" si="5"/>
        <v>27.364341085271317</v>
      </c>
      <c r="U22" s="1">
        <v>52</v>
      </c>
      <c r="V22" s="1">
        <v>34.4</v>
      </c>
      <c r="W22" s="1">
        <v>29</v>
      </c>
      <c r="X22" s="1">
        <v>52.8</v>
      </c>
      <c r="Y22" s="1">
        <v>50.6</v>
      </c>
      <c r="Z22" s="1">
        <v>45.8</v>
      </c>
      <c r="AA22" s="1">
        <v>30</v>
      </c>
      <c r="AB22" s="1">
        <v>51.8</v>
      </c>
      <c r="AC22" s="1">
        <v>39.4</v>
      </c>
      <c r="AD22" s="1">
        <v>51</v>
      </c>
      <c r="AE22" s="25" t="s">
        <v>52</v>
      </c>
      <c r="AF22" s="1">
        <f t="shared" si="7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62</v>
      </c>
      <c r="B23" s="1" t="s">
        <v>39</v>
      </c>
      <c r="C23" s="1">
        <v>275.09800000000001</v>
      </c>
      <c r="D23" s="1">
        <v>545.399</v>
      </c>
      <c r="E23" s="1">
        <v>244.471</v>
      </c>
      <c r="F23" s="1">
        <v>525.27200000000005</v>
      </c>
      <c r="G23" s="7">
        <v>1</v>
      </c>
      <c r="H23" s="1">
        <v>60</v>
      </c>
      <c r="I23" s="1" t="s">
        <v>41</v>
      </c>
      <c r="J23" s="1">
        <v>244.2</v>
      </c>
      <c r="K23" s="1">
        <f t="shared" si="2"/>
        <v>0.27100000000001501</v>
      </c>
      <c r="L23" s="1"/>
      <c r="M23" s="1"/>
      <c r="N23" s="1">
        <v>241</v>
      </c>
      <c r="O23" s="1">
        <f t="shared" si="3"/>
        <v>48.894199999999998</v>
      </c>
      <c r="P23" s="5">
        <v>50</v>
      </c>
      <c r="Q23" s="5"/>
      <c r="R23" s="1"/>
      <c r="S23" s="1">
        <f t="shared" si="4"/>
        <v>16.694659080218106</v>
      </c>
      <c r="T23" s="1">
        <f t="shared" si="5"/>
        <v>15.672042900793961</v>
      </c>
      <c r="U23" s="1">
        <v>54.281199999999998</v>
      </c>
      <c r="V23" s="1">
        <v>55.365400000000001</v>
      </c>
      <c r="W23" s="1">
        <v>48.676600000000001</v>
      </c>
      <c r="X23" s="1">
        <v>46.6556</v>
      </c>
      <c r="Y23" s="1">
        <v>65.097799999999992</v>
      </c>
      <c r="Z23" s="1">
        <v>71.9452</v>
      </c>
      <c r="AA23" s="1">
        <v>53.811999999999998</v>
      </c>
      <c r="AB23" s="1">
        <v>73.130600000000001</v>
      </c>
      <c r="AC23" s="1">
        <v>39.359400000000001</v>
      </c>
      <c r="AD23" s="1">
        <v>71.015599999999992</v>
      </c>
      <c r="AE23" s="1"/>
      <c r="AF23" s="1">
        <f t="shared" si="7"/>
        <v>50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75" thickBot="1" x14ac:dyDescent="0.3">
      <c r="A24" s="1" t="s">
        <v>63</v>
      </c>
      <c r="B24" s="1" t="s">
        <v>35</v>
      </c>
      <c r="C24" s="1">
        <v>104</v>
      </c>
      <c r="D24" s="1">
        <v>9</v>
      </c>
      <c r="E24" s="1">
        <v>53</v>
      </c>
      <c r="F24" s="1">
        <v>57</v>
      </c>
      <c r="G24" s="7">
        <v>0.22</v>
      </c>
      <c r="H24" s="1">
        <v>120</v>
      </c>
      <c r="I24" s="1" t="s">
        <v>36</v>
      </c>
      <c r="J24" s="1">
        <v>56</v>
      </c>
      <c r="K24" s="1">
        <f t="shared" si="2"/>
        <v>-3</v>
      </c>
      <c r="L24" s="1"/>
      <c r="M24" s="1"/>
      <c r="N24" s="1">
        <v>0</v>
      </c>
      <c r="O24" s="1">
        <f t="shared" si="3"/>
        <v>10.6</v>
      </c>
      <c r="P24" s="5">
        <f>13*O24-N24-F24</f>
        <v>80.799999999999983</v>
      </c>
      <c r="Q24" s="5"/>
      <c r="R24" s="1"/>
      <c r="S24" s="1">
        <f t="shared" si="4"/>
        <v>12.999999999999998</v>
      </c>
      <c r="T24" s="1">
        <f t="shared" si="5"/>
        <v>5.3773584905660377</v>
      </c>
      <c r="U24" s="1">
        <v>3.6</v>
      </c>
      <c r="V24" s="1">
        <v>6.2</v>
      </c>
      <c r="W24" s="1">
        <v>10.4</v>
      </c>
      <c r="X24" s="1">
        <v>9.6</v>
      </c>
      <c r="Y24" s="1">
        <v>8</v>
      </c>
      <c r="Z24" s="1">
        <v>7.2</v>
      </c>
      <c r="AA24" s="1">
        <v>8</v>
      </c>
      <c r="AB24" s="1">
        <v>8.8000000000000007</v>
      </c>
      <c r="AC24" s="1">
        <v>5.4</v>
      </c>
      <c r="AD24" s="1">
        <v>12.4</v>
      </c>
      <c r="AE24" s="1"/>
      <c r="AF24" s="1">
        <f t="shared" si="7"/>
        <v>17.775999999999996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20" t="s">
        <v>64</v>
      </c>
      <c r="B25" s="21" t="s">
        <v>35</v>
      </c>
      <c r="C25" s="21">
        <v>173</v>
      </c>
      <c r="D25" s="21">
        <v>9</v>
      </c>
      <c r="E25" s="21">
        <v>65</v>
      </c>
      <c r="F25" s="22">
        <v>117</v>
      </c>
      <c r="G25" s="12">
        <v>0</v>
      </c>
      <c r="H25" s="11">
        <v>45</v>
      </c>
      <c r="I25" s="11" t="s">
        <v>45</v>
      </c>
      <c r="J25" s="11">
        <v>95</v>
      </c>
      <c r="K25" s="11">
        <f t="shared" si="2"/>
        <v>-30</v>
      </c>
      <c r="L25" s="11"/>
      <c r="M25" s="11"/>
      <c r="N25" s="11">
        <v>287</v>
      </c>
      <c r="O25" s="11">
        <f t="shared" si="3"/>
        <v>13</v>
      </c>
      <c r="P25" s="13"/>
      <c r="Q25" s="13"/>
      <c r="R25" s="11"/>
      <c r="S25" s="11">
        <f t="shared" si="4"/>
        <v>31.076923076923077</v>
      </c>
      <c r="T25" s="11">
        <f t="shared" si="5"/>
        <v>31.076923076923077</v>
      </c>
      <c r="U25" s="11">
        <v>28.8</v>
      </c>
      <c r="V25" s="11">
        <v>8</v>
      </c>
      <c r="W25" s="11">
        <v>22.4</v>
      </c>
      <c r="X25" s="11">
        <v>25.4</v>
      </c>
      <c r="Y25" s="11">
        <v>39</v>
      </c>
      <c r="Z25" s="11">
        <v>21</v>
      </c>
      <c r="AA25" s="11">
        <v>26</v>
      </c>
      <c r="AB25" s="11">
        <v>28.6</v>
      </c>
      <c r="AC25" s="11">
        <v>22.6</v>
      </c>
      <c r="AD25" s="11">
        <v>28.6</v>
      </c>
      <c r="AE25" s="23" t="s">
        <v>180</v>
      </c>
      <c r="AF25" s="1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15.75" thickBot="1" x14ac:dyDescent="0.3">
      <c r="A26" s="17" t="s">
        <v>178</v>
      </c>
      <c r="B26" s="18" t="s">
        <v>35</v>
      </c>
      <c r="C26" s="18"/>
      <c r="D26" s="18"/>
      <c r="E26" s="18"/>
      <c r="F26" s="19"/>
      <c r="G26" s="7">
        <v>0.33</v>
      </c>
      <c r="H26" s="1">
        <v>45</v>
      </c>
      <c r="I26" s="1" t="s">
        <v>36</v>
      </c>
      <c r="J26" s="1"/>
      <c r="K26" s="1"/>
      <c r="L26" s="1"/>
      <c r="M26" s="1"/>
      <c r="N26" s="1"/>
      <c r="O26" s="1">
        <f t="shared" ref="O26" si="8">E26/5</f>
        <v>0</v>
      </c>
      <c r="P26" s="5"/>
      <c r="Q26" s="5"/>
      <c r="R26" s="1"/>
      <c r="S26" s="1" t="e">
        <f t="shared" ref="S26" si="9">(F26+N26+P26)/O26</f>
        <v>#DIV/0!</v>
      </c>
      <c r="T26" s="1" t="e">
        <f t="shared" ref="T26" si="10">(F26+N26)/O26</f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6" t="s">
        <v>179</v>
      </c>
      <c r="AF26" s="1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1" t="s">
        <v>65</v>
      </c>
      <c r="B27" s="11" t="s">
        <v>35</v>
      </c>
      <c r="C27" s="11">
        <v>-1</v>
      </c>
      <c r="D27" s="11"/>
      <c r="E27" s="11">
        <v>-4</v>
      </c>
      <c r="F27" s="11">
        <v>-1</v>
      </c>
      <c r="G27" s="12">
        <v>0</v>
      </c>
      <c r="H27" s="11" t="e">
        <v>#N/A</v>
      </c>
      <c r="I27" s="11" t="s">
        <v>45</v>
      </c>
      <c r="J27" s="11"/>
      <c r="K27" s="11">
        <f t="shared" si="2"/>
        <v>-4</v>
      </c>
      <c r="L27" s="11"/>
      <c r="M27" s="11"/>
      <c r="N27" s="11">
        <v>0</v>
      </c>
      <c r="O27" s="11">
        <f t="shared" si="3"/>
        <v>-0.8</v>
      </c>
      <c r="P27" s="13"/>
      <c r="Q27" s="13"/>
      <c r="R27" s="11"/>
      <c r="S27" s="11">
        <f t="shared" si="4"/>
        <v>1.25</v>
      </c>
      <c r="T27" s="11">
        <f t="shared" si="5"/>
        <v>1.25</v>
      </c>
      <c r="U27" s="11">
        <v>-0.8</v>
      </c>
      <c r="V27" s="11">
        <v>-0.4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/>
      <c r="AF27" s="1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66</v>
      </c>
      <c r="B28" s="1" t="s">
        <v>35</v>
      </c>
      <c r="C28" s="1">
        <v>107</v>
      </c>
      <c r="D28" s="1">
        <v>122</v>
      </c>
      <c r="E28" s="1">
        <v>92</v>
      </c>
      <c r="F28" s="1">
        <v>116</v>
      </c>
      <c r="G28" s="7">
        <v>0.09</v>
      </c>
      <c r="H28" s="1">
        <v>45</v>
      </c>
      <c r="I28" s="1" t="s">
        <v>36</v>
      </c>
      <c r="J28" s="1">
        <v>127</v>
      </c>
      <c r="K28" s="1">
        <f t="shared" si="2"/>
        <v>-35</v>
      </c>
      <c r="L28" s="1"/>
      <c r="M28" s="1"/>
      <c r="N28" s="1">
        <v>422</v>
      </c>
      <c r="O28" s="1">
        <f t="shared" si="3"/>
        <v>18.399999999999999</v>
      </c>
      <c r="P28" s="5"/>
      <c r="Q28" s="5"/>
      <c r="R28" s="1"/>
      <c r="S28" s="1">
        <f t="shared" si="4"/>
        <v>29.239130434782609</v>
      </c>
      <c r="T28" s="1">
        <f t="shared" si="5"/>
        <v>29.239130434782609</v>
      </c>
      <c r="U28" s="1">
        <v>42.2</v>
      </c>
      <c r="V28" s="1">
        <v>22.8</v>
      </c>
      <c r="W28" s="1">
        <v>27.8</v>
      </c>
      <c r="X28" s="1">
        <v>37.6</v>
      </c>
      <c r="Y28" s="1">
        <v>34.4</v>
      </c>
      <c r="Z28" s="1">
        <v>26</v>
      </c>
      <c r="AA28" s="1">
        <v>36.799999999999997</v>
      </c>
      <c r="AB28" s="1">
        <v>30</v>
      </c>
      <c r="AC28" s="1">
        <v>39.799999999999997</v>
      </c>
      <c r="AD28" s="1">
        <v>41.8</v>
      </c>
      <c r="AE28" s="1" t="s">
        <v>37</v>
      </c>
      <c r="AF28" s="1">
        <f t="shared" ref="AF28:AF34" si="11"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67</v>
      </c>
      <c r="B29" s="1" t="s">
        <v>39</v>
      </c>
      <c r="C29" s="1">
        <v>560.75800000000004</v>
      </c>
      <c r="D29" s="1">
        <v>247.25399999999999</v>
      </c>
      <c r="E29" s="1">
        <v>313.23399999999998</v>
      </c>
      <c r="F29" s="1">
        <v>459.91899999999998</v>
      </c>
      <c r="G29" s="7">
        <v>1</v>
      </c>
      <c r="H29" s="1">
        <v>45</v>
      </c>
      <c r="I29" s="1" t="s">
        <v>56</v>
      </c>
      <c r="J29" s="1">
        <v>324.5</v>
      </c>
      <c r="K29" s="1">
        <f t="shared" si="2"/>
        <v>-11.26600000000002</v>
      </c>
      <c r="L29" s="1"/>
      <c r="M29" s="1"/>
      <c r="N29" s="1">
        <v>0</v>
      </c>
      <c r="O29" s="1">
        <f t="shared" si="3"/>
        <v>62.646799999999999</v>
      </c>
      <c r="P29" s="5">
        <f>15*O29-N29-F29</f>
        <v>479.78300000000002</v>
      </c>
      <c r="Q29" s="5"/>
      <c r="R29" s="1"/>
      <c r="S29" s="1">
        <f t="shared" si="4"/>
        <v>15</v>
      </c>
      <c r="T29" s="1">
        <f t="shared" si="5"/>
        <v>7.3414603778644718</v>
      </c>
      <c r="U29" s="1">
        <v>47.273400000000002</v>
      </c>
      <c r="V29" s="1">
        <v>52.680799999999998</v>
      </c>
      <c r="W29" s="1">
        <v>58.257000000000012</v>
      </c>
      <c r="X29" s="1">
        <v>80.994799999999998</v>
      </c>
      <c r="Y29" s="1">
        <v>45.716799999999999</v>
      </c>
      <c r="Z29" s="1">
        <v>83.260400000000004</v>
      </c>
      <c r="AA29" s="1">
        <v>35.549199999999999</v>
      </c>
      <c r="AB29" s="1">
        <v>69.801599999999993</v>
      </c>
      <c r="AC29" s="1">
        <v>47.419199999999996</v>
      </c>
      <c r="AD29" s="1">
        <v>58.800199999999997</v>
      </c>
      <c r="AE29" s="1"/>
      <c r="AF29" s="1">
        <f t="shared" si="11"/>
        <v>479.78300000000002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68</v>
      </c>
      <c r="B30" s="1" t="s">
        <v>35</v>
      </c>
      <c r="C30" s="1">
        <v>102</v>
      </c>
      <c r="D30" s="1">
        <v>46</v>
      </c>
      <c r="E30" s="1">
        <v>68</v>
      </c>
      <c r="F30" s="1">
        <v>65</v>
      </c>
      <c r="G30" s="7">
        <v>0.4</v>
      </c>
      <c r="H30" s="1" t="e">
        <v>#N/A</v>
      </c>
      <c r="I30" s="1" t="s">
        <v>36</v>
      </c>
      <c r="J30" s="1">
        <v>74</v>
      </c>
      <c r="K30" s="1">
        <f t="shared" si="2"/>
        <v>-6</v>
      </c>
      <c r="L30" s="1"/>
      <c r="M30" s="1"/>
      <c r="N30" s="1">
        <v>222</v>
      </c>
      <c r="O30" s="1">
        <f t="shared" si="3"/>
        <v>13.6</v>
      </c>
      <c r="P30" s="5"/>
      <c r="Q30" s="5"/>
      <c r="R30" s="1"/>
      <c r="S30" s="1">
        <f t="shared" si="4"/>
        <v>21.102941176470591</v>
      </c>
      <c r="T30" s="1">
        <f t="shared" si="5"/>
        <v>21.102941176470591</v>
      </c>
      <c r="U30" s="1">
        <v>21.4</v>
      </c>
      <c r="V30" s="1">
        <v>15</v>
      </c>
      <c r="W30" s="1">
        <v>18.399999999999999</v>
      </c>
      <c r="X30" s="1">
        <v>20.2</v>
      </c>
      <c r="Y30" s="1">
        <v>22.8</v>
      </c>
      <c r="Z30" s="1">
        <v>23.6</v>
      </c>
      <c r="AA30" s="1">
        <v>20</v>
      </c>
      <c r="AB30" s="1">
        <v>0.6</v>
      </c>
      <c r="AC30" s="1">
        <v>56.2</v>
      </c>
      <c r="AD30" s="1">
        <v>7.6</v>
      </c>
      <c r="AE30" s="25" t="s">
        <v>52</v>
      </c>
      <c r="AF30" s="1">
        <f t="shared" si="11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69</v>
      </c>
      <c r="B31" s="1" t="s">
        <v>35</v>
      </c>
      <c r="C31" s="1">
        <v>273</v>
      </c>
      <c r="D31" s="1">
        <v>66</v>
      </c>
      <c r="E31" s="1">
        <v>262</v>
      </c>
      <c r="F31" s="1">
        <v>50</v>
      </c>
      <c r="G31" s="7">
        <v>0.4</v>
      </c>
      <c r="H31" s="1">
        <v>60</v>
      </c>
      <c r="I31" s="1" t="s">
        <v>41</v>
      </c>
      <c r="J31" s="1">
        <v>328</v>
      </c>
      <c r="K31" s="1">
        <f t="shared" si="2"/>
        <v>-66</v>
      </c>
      <c r="L31" s="1"/>
      <c r="M31" s="1"/>
      <c r="N31" s="1">
        <v>583</v>
      </c>
      <c r="O31" s="1">
        <f t="shared" si="3"/>
        <v>52.4</v>
      </c>
      <c r="P31" s="5">
        <v>350</v>
      </c>
      <c r="Q31" s="5"/>
      <c r="R31" s="1"/>
      <c r="S31" s="1">
        <f t="shared" si="4"/>
        <v>18.759541984732824</v>
      </c>
      <c r="T31" s="1">
        <f t="shared" si="5"/>
        <v>12.080152671755725</v>
      </c>
      <c r="U31" s="1">
        <v>60</v>
      </c>
      <c r="V31" s="1">
        <v>41.6</v>
      </c>
      <c r="W31" s="1">
        <v>64.2</v>
      </c>
      <c r="X31" s="1">
        <v>55.4</v>
      </c>
      <c r="Y31" s="1">
        <v>65.599999999999994</v>
      </c>
      <c r="Z31" s="1">
        <v>50.2</v>
      </c>
      <c r="AA31" s="1">
        <v>40.4</v>
      </c>
      <c r="AB31" s="1">
        <v>67.2</v>
      </c>
      <c r="AC31" s="1">
        <v>53</v>
      </c>
      <c r="AD31" s="1">
        <v>67.8</v>
      </c>
      <c r="AE31" s="1" t="s">
        <v>37</v>
      </c>
      <c r="AF31" s="1">
        <f t="shared" si="11"/>
        <v>140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70</v>
      </c>
      <c r="B32" s="1" t="s">
        <v>35</v>
      </c>
      <c r="C32" s="1">
        <v>25</v>
      </c>
      <c r="D32" s="1">
        <v>15</v>
      </c>
      <c r="E32" s="1">
        <v>18</v>
      </c>
      <c r="F32" s="1">
        <v>19</v>
      </c>
      <c r="G32" s="7">
        <v>0.5</v>
      </c>
      <c r="H32" s="1">
        <v>60</v>
      </c>
      <c r="I32" s="1" t="s">
        <v>36</v>
      </c>
      <c r="J32" s="1">
        <v>35</v>
      </c>
      <c r="K32" s="1">
        <f t="shared" si="2"/>
        <v>-17</v>
      </c>
      <c r="L32" s="1"/>
      <c r="M32" s="1"/>
      <c r="N32" s="1">
        <v>34</v>
      </c>
      <c r="O32" s="1">
        <f t="shared" si="3"/>
        <v>3.6</v>
      </c>
      <c r="P32" s="5"/>
      <c r="Q32" s="5"/>
      <c r="R32" s="1"/>
      <c r="S32" s="1">
        <f t="shared" si="4"/>
        <v>14.722222222222221</v>
      </c>
      <c r="T32" s="1">
        <f t="shared" si="5"/>
        <v>14.722222222222221</v>
      </c>
      <c r="U32" s="1">
        <v>4.5999999999999996</v>
      </c>
      <c r="V32" s="1">
        <v>2.8</v>
      </c>
      <c r="W32" s="1">
        <v>-0.8</v>
      </c>
      <c r="X32" s="1">
        <v>4.4000000000000004</v>
      </c>
      <c r="Y32" s="1">
        <v>1.6</v>
      </c>
      <c r="Z32" s="1">
        <v>4.4000000000000004</v>
      </c>
      <c r="AA32" s="1">
        <v>0.6</v>
      </c>
      <c r="AB32" s="1">
        <v>5.2</v>
      </c>
      <c r="AC32" s="1">
        <v>6.4</v>
      </c>
      <c r="AD32" s="1">
        <v>7.6</v>
      </c>
      <c r="AE32" s="1"/>
      <c r="AF32" s="1">
        <f t="shared" si="11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71</v>
      </c>
      <c r="B33" s="1" t="s">
        <v>35</v>
      </c>
      <c r="C33" s="1"/>
      <c r="D33" s="1">
        <v>8</v>
      </c>
      <c r="E33" s="1"/>
      <c r="F33" s="1">
        <v>6</v>
      </c>
      <c r="G33" s="7">
        <v>0.5</v>
      </c>
      <c r="H33" s="1">
        <v>60</v>
      </c>
      <c r="I33" s="1" t="s">
        <v>36</v>
      </c>
      <c r="J33" s="1">
        <v>6</v>
      </c>
      <c r="K33" s="1">
        <f t="shared" si="2"/>
        <v>-6</v>
      </c>
      <c r="L33" s="1"/>
      <c r="M33" s="1"/>
      <c r="N33" s="1">
        <v>8</v>
      </c>
      <c r="O33" s="1">
        <f t="shared" si="3"/>
        <v>0</v>
      </c>
      <c r="P33" s="5"/>
      <c r="Q33" s="5"/>
      <c r="R33" s="1"/>
      <c r="S33" s="1" t="e">
        <f t="shared" si="4"/>
        <v>#DIV/0!</v>
      </c>
      <c r="T33" s="1" t="e">
        <f t="shared" si="5"/>
        <v>#DIV/0!</v>
      </c>
      <c r="U33" s="1">
        <v>1</v>
      </c>
      <c r="V33" s="1">
        <v>1</v>
      </c>
      <c r="W33" s="1">
        <v>0.6</v>
      </c>
      <c r="X33" s="1">
        <v>0.8</v>
      </c>
      <c r="Y33" s="1">
        <v>1.2</v>
      </c>
      <c r="Z33" s="1">
        <v>0.8</v>
      </c>
      <c r="AA33" s="1">
        <v>0.2</v>
      </c>
      <c r="AB33" s="1">
        <v>1.2</v>
      </c>
      <c r="AC33" s="1">
        <v>1.4</v>
      </c>
      <c r="AD33" s="1">
        <v>2.8</v>
      </c>
      <c r="AE33" s="1"/>
      <c r="AF33" s="1">
        <f t="shared" si="1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72</v>
      </c>
      <c r="B34" s="1" t="s">
        <v>35</v>
      </c>
      <c r="C34" s="1">
        <v>495</v>
      </c>
      <c r="D34" s="1">
        <v>48</v>
      </c>
      <c r="E34" s="1">
        <v>163</v>
      </c>
      <c r="F34" s="1">
        <v>355</v>
      </c>
      <c r="G34" s="7">
        <v>0.4</v>
      </c>
      <c r="H34" s="1">
        <v>60</v>
      </c>
      <c r="I34" s="1" t="s">
        <v>41</v>
      </c>
      <c r="J34" s="1">
        <v>245</v>
      </c>
      <c r="K34" s="1">
        <f t="shared" si="2"/>
        <v>-82</v>
      </c>
      <c r="L34" s="1"/>
      <c r="M34" s="1"/>
      <c r="N34" s="1">
        <v>986</v>
      </c>
      <c r="O34" s="1">
        <f t="shared" si="3"/>
        <v>32.6</v>
      </c>
      <c r="P34" s="5"/>
      <c r="Q34" s="5"/>
      <c r="R34" s="1"/>
      <c r="S34" s="1">
        <f t="shared" si="4"/>
        <v>41.134969325153371</v>
      </c>
      <c r="T34" s="1">
        <f t="shared" si="5"/>
        <v>41.134969325153371</v>
      </c>
      <c r="U34" s="1">
        <v>94</v>
      </c>
      <c r="V34" s="1">
        <v>54.2</v>
      </c>
      <c r="W34" s="1">
        <v>78</v>
      </c>
      <c r="X34" s="1">
        <v>89.2</v>
      </c>
      <c r="Y34" s="1">
        <v>87.4</v>
      </c>
      <c r="Z34" s="1">
        <v>65.599999999999994</v>
      </c>
      <c r="AA34" s="1">
        <v>72</v>
      </c>
      <c r="AB34" s="1">
        <v>107</v>
      </c>
      <c r="AC34" s="1">
        <v>88.2</v>
      </c>
      <c r="AD34" s="1">
        <v>102.2</v>
      </c>
      <c r="AE34" s="14" t="s">
        <v>181</v>
      </c>
      <c r="AF34" s="1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1" t="s">
        <v>73</v>
      </c>
      <c r="B35" s="11" t="s">
        <v>35</v>
      </c>
      <c r="C35" s="11">
        <v>-1</v>
      </c>
      <c r="D35" s="11"/>
      <c r="E35" s="11"/>
      <c r="F35" s="11">
        <v>-1</v>
      </c>
      <c r="G35" s="12">
        <v>0</v>
      </c>
      <c r="H35" s="11" t="e">
        <v>#N/A</v>
      </c>
      <c r="I35" s="11" t="s">
        <v>45</v>
      </c>
      <c r="J35" s="11"/>
      <c r="K35" s="11">
        <f t="shared" si="2"/>
        <v>0</v>
      </c>
      <c r="L35" s="11"/>
      <c r="M35" s="11"/>
      <c r="N35" s="11">
        <v>0</v>
      </c>
      <c r="O35" s="11">
        <f t="shared" si="3"/>
        <v>0</v>
      </c>
      <c r="P35" s="13"/>
      <c r="Q35" s="13"/>
      <c r="R35" s="11"/>
      <c r="S35" s="11" t="e">
        <f t="shared" si="4"/>
        <v>#DIV/0!</v>
      </c>
      <c r="T35" s="11" t="e">
        <f t="shared" si="5"/>
        <v>#DIV/0!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/>
      <c r="AF35" s="1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74</v>
      </c>
      <c r="B36" s="1" t="s">
        <v>35</v>
      </c>
      <c r="C36" s="1">
        <v>284</v>
      </c>
      <c r="D36" s="1">
        <v>1660</v>
      </c>
      <c r="E36" s="1">
        <v>381</v>
      </c>
      <c r="F36" s="1">
        <v>1526</v>
      </c>
      <c r="G36" s="7">
        <v>0.4</v>
      </c>
      <c r="H36" s="1">
        <v>60</v>
      </c>
      <c r="I36" s="10" t="s">
        <v>75</v>
      </c>
      <c r="J36" s="1">
        <v>613</v>
      </c>
      <c r="K36" s="1">
        <f t="shared" si="2"/>
        <v>-232</v>
      </c>
      <c r="L36" s="1"/>
      <c r="M36" s="1"/>
      <c r="N36" s="1">
        <v>0</v>
      </c>
      <c r="O36" s="1">
        <f t="shared" si="3"/>
        <v>76.2</v>
      </c>
      <c r="P36" s="5"/>
      <c r="Q36" s="5"/>
      <c r="R36" s="1"/>
      <c r="S36" s="1">
        <f t="shared" si="4"/>
        <v>20.026246719160103</v>
      </c>
      <c r="T36" s="1">
        <f t="shared" si="5"/>
        <v>20.026246719160103</v>
      </c>
      <c r="U36" s="1">
        <v>104.2</v>
      </c>
      <c r="V36" s="1">
        <v>76.400000000000006</v>
      </c>
      <c r="W36" s="1">
        <v>65.8</v>
      </c>
      <c r="X36" s="1">
        <v>94.6</v>
      </c>
      <c r="Y36" s="1">
        <v>84.8</v>
      </c>
      <c r="Z36" s="1">
        <v>79.724800000000002</v>
      </c>
      <c r="AA36" s="1">
        <v>87.8</v>
      </c>
      <c r="AB36" s="1">
        <v>92.6</v>
      </c>
      <c r="AC36" s="1">
        <v>88.2</v>
      </c>
      <c r="AD36" s="1">
        <v>112.8</v>
      </c>
      <c r="AE36" s="1" t="s">
        <v>37</v>
      </c>
      <c r="AF36" s="1">
        <f t="shared" ref="AF36:AF50" si="12"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76</v>
      </c>
      <c r="B37" s="1" t="s">
        <v>35</v>
      </c>
      <c r="C37" s="1">
        <v>523</v>
      </c>
      <c r="D37" s="1">
        <v>11</v>
      </c>
      <c r="E37" s="1">
        <v>1</v>
      </c>
      <c r="F37" s="1">
        <v>82</v>
      </c>
      <c r="G37" s="7">
        <v>0.1</v>
      </c>
      <c r="H37" s="1">
        <v>45</v>
      </c>
      <c r="I37" s="1" t="s">
        <v>36</v>
      </c>
      <c r="J37" s="1">
        <v>151</v>
      </c>
      <c r="K37" s="1">
        <f t="shared" si="2"/>
        <v>-150</v>
      </c>
      <c r="L37" s="1"/>
      <c r="M37" s="1"/>
      <c r="N37" s="1">
        <v>0</v>
      </c>
      <c r="O37" s="1">
        <f t="shared" si="3"/>
        <v>0.2</v>
      </c>
      <c r="P37" s="5">
        <v>100</v>
      </c>
      <c r="Q37" s="5"/>
      <c r="R37" s="1"/>
      <c r="S37" s="1">
        <f t="shared" si="4"/>
        <v>910</v>
      </c>
      <c r="T37" s="1">
        <f t="shared" si="5"/>
        <v>410</v>
      </c>
      <c r="U37" s="1">
        <v>15</v>
      </c>
      <c r="V37" s="1">
        <v>21.8</v>
      </c>
      <c r="W37" s="1">
        <v>11.6</v>
      </c>
      <c r="X37" s="1">
        <v>83.8</v>
      </c>
      <c r="Y37" s="1">
        <v>114.2</v>
      </c>
      <c r="Z37" s="1">
        <v>122.6</v>
      </c>
      <c r="AA37" s="1">
        <v>26.6</v>
      </c>
      <c r="AB37" s="1">
        <v>43</v>
      </c>
      <c r="AC37" s="1">
        <v>36</v>
      </c>
      <c r="AD37" s="1">
        <v>33.799999999999997</v>
      </c>
      <c r="AE37" s="14" t="s">
        <v>182</v>
      </c>
      <c r="AF37" s="1">
        <f t="shared" si="12"/>
        <v>10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77</v>
      </c>
      <c r="B38" s="1" t="s">
        <v>35</v>
      </c>
      <c r="C38" s="1">
        <v>198</v>
      </c>
      <c r="D38" s="1">
        <v>171</v>
      </c>
      <c r="E38" s="1">
        <v>200</v>
      </c>
      <c r="F38" s="1">
        <v>160</v>
      </c>
      <c r="G38" s="7">
        <v>0.1</v>
      </c>
      <c r="H38" s="1">
        <v>60</v>
      </c>
      <c r="I38" s="1" t="s">
        <v>36</v>
      </c>
      <c r="J38" s="1">
        <v>247</v>
      </c>
      <c r="K38" s="1">
        <f t="shared" si="2"/>
        <v>-47</v>
      </c>
      <c r="L38" s="1"/>
      <c r="M38" s="1"/>
      <c r="N38" s="1">
        <v>467</v>
      </c>
      <c r="O38" s="1">
        <f t="shared" si="3"/>
        <v>40</v>
      </c>
      <c r="P38" s="5">
        <f t="shared" ref="P38:P47" si="13">16*O38-N38-F38</f>
        <v>13</v>
      </c>
      <c r="Q38" s="5"/>
      <c r="R38" s="1"/>
      <c r="S38" s="1">
        <f t="shared" si="4"/>
        <v>16</v>
      </c>
      <c r="T38" s="1">
        <f t="shared" si="5"/>
        <v>15.675000000000001</v>
      </c>
      <c r="U38" s="1">
        <v>49.4</v>
      </c>
      <c r="V38" s="1">
        <v>33.6</v>
      </c>
      <c r="W38" s="1">
        <v>38.200000000000003</v>
      </c>
      <c r="X38" s="1">
        <v>52.6</v>
      </c>
      <c r="Y38" s="1">
        <v>48.4</v>
      </c>
      <c r="Z38" s="1">
        <v>36.6</v>
      </c>
      <c r="AA38" s="1">
        <v>46</v>
      </c>
      <c r="AB38" s="1">
        <v>54.8</v>
      </c>
      <c r="AC38" s="1">
        <v>35.4</v>
      </c>
      <c r="AD38" s="1">
        <v>45.2</v>
      </c>
      <c r="AE38" s="1" t="s">
        <v>37</v>
      </c>
      <c r="AF38" s="1">
        <f t="shared" si="12"/>
        <v>1.3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78</v>
      </c>
      <c r="B39" s="1" t="s">
        <v>35</v>
      </c>
      <c r="C39" s="1">
        <v>229</v>
      </c>
      <c r="D39" s="1">
        <v>126</v>
      </c>
      <c r="E39" s="1">
        <v>236</v>
      </c>
      <c r="F39" s="1">
        <v>77</v>
      </c>
      <c r="G39" s="7">
        <v>0.1</v>
      </c>
      <c r="H39" s="1">
        <v>60</v>
      </c>
      <c r="I39" s="10" t="s">
        <v>75</v>
      </c>
      <c r="J39" s="1">
        <v>555</v>
      </c>
      <c r="K39" s="1">
        <f t="shared" ref="K39:K70" si="14">E39-J39</f>
        <v>-319</v>
      </c>
      <c r="L39" s="1"/>
      <c r="M39" s="1"/>
      <c r="N39" s="1">
        <v>700</v>
      </c>
      <c r="O39" s="1">
        <f t="shared" si="3"/>
        <v>47.2</v>
      </c>
      <c r="P39" s="5"/>
      <c r="Q39" s="5"/>
      <c r="R39" s="1"/>
      <c r="S39" s="1">
        <f t="shared" si="4"/>
        <v>16.461864406779661</v>
      </c>
      <c r="T39" s="1">
        <f t="shared" si="5"/>
        <v>16.461864406779661</v>
      </c>
      <c r="U39" s="1">
        <v>63.8</v>
      </c>
      <c r="V39" s="1">
        <v>33.4</v>
      </c>
      <c r="W39" s="1">
        <v>44.8</v>
      </c>
      <c r="X39" s="1">
        <v>57.4</v>
      </c>
      <c r="Y39" s="1">
        <v>53.6</v>
      </c>
      <c r="Z39" s="1">
        <v>46</v>
      </c>
      <c r="AA39" s="1">
        <v>46.6</v>
      </c>
      <c r="AB39" s="1">
        <v>50.8</v>
      </c>
      <c r="AC39" s="1">
        <v>37.799999999999997</v>
      </c>
      <c r="AD39" s="1">
        <v>50.2</v>
      </c>
      <c r="AE39" s="1" t="s">
        <v>37</v>
      </c>
      <c r="AF39" s="1">
        <f t="shared" si="12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79</v>
      </c>
      <c r="B40" s="1" t="s">
        <v>35</v>
      </c>
      <c r="C40" s="1">
        <v>179</v>
      </c>
      <c r="D40" s="1">
        <v>22</v>
      </c>
      <c r="E40" s="1">
        <v>45</v>
      </c>
      <c r="F40" s="1">
        <v>138</v>
      </c>
      <c r="G40" s="7">
        <v>0.4</v>
      </c>
      <c r="H40" s="1">
        <v>45</v>
      </c>
      <c r="I40" s="1" t="s">
        <v>36</v>
      </c>
      <c r="J40" s="1">
        <v>61</v>
      </c>
      <c r="K40" s="1">
        <f t="shared" si="14"/>
        <v>-16</v>
      </c>
      <c r="L40" s="1"/>
      <c r="M40" s="1"/>
      <c r="N40" s="1">
        <v>0</v>
      </c>
      <c r="O40" s="1">
        <f t="shared" si="3"/>
        <v>9</v>
      </c>
      <c r="P40" s="5">
        <f t="shared" si="13"/>
        <v>6</v>
      </c>
      <c r="Q40" s="5"/>
      <c r="R40" s="1"/>
      <c r="S40" s="1">
        <f t="shared" si="4"/>
        <v>16</v>
      </c>
      <c r="T40" s="1">
        <f t="shared" si="5"/>
        <v>15.333333333333334</v>
      </c>
      <c r="U40" s="1">
        <v>7.4</v>
      </c>
      <c r="V40" s="1">
        <v>10.8</v>
      </c>
      <c r="W40" s="1">
        <v>17.8</v>
      </c>
      <c r="X40" s="1">
        <v>10.4</v>
      </c>
      <c r="Y40" s="1">
        <v>16.399999999999999</v>
      </c>
      <c r="Z40" s="1">
        <v>13.6</v>
      </c>
      <c r="AA40" s="1">
        <v>13.6</v>
      </c>
      <c r="AB40" s="1">
        <v>24.8</v>
      </c>
      <c r="AC40" s="1">
        <v>14.8</v>
      </c>
      <c r="AD40" s="1">
        <v>18.2</v>
      </c>
      <c r="AE40" s="1"/>
      <c r="AF40" s="1">
        <f t="shared" si="12"/>
        <v>2.4000000000000004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80</v>
      </c>
      <c r="B41" s="1" t="s">
        <v>35</v>
      </c>
      <c r="C41" s="1">
        <v>90</v>
      </c>
      <c r="D41" s="1">
        <v>11</v>
      </c>
      <c r="E41" s="1">
        <v>12</v>
      </c>
      <c r="F41" s="1">
        <v>55</v>
      </c>
      <c r="G41" s="7">
        <v>0.3</v>
      </c>
      <c r="H41" s="1">
        <v>45</v>
      </c>
      <c r="I41" s="1" t="s">
        <v>36</v>
      </c>
      <c r="J41" s="1">
        <v>40</v>
      </c>
      <c r="K41" s="1">
        <f t="shared" si="14"/>
        <v>-28</v>
      </c>
      <c r="L41" s="1"/>
      <c r="M41" s="1"/>
      <c r="N41" s="1">
        <v>7</v>
      </c>
      <c r="O41" s="1">
        <f t="shared" si="3"/>
        <v>2.4</v>
      </c>
      <c r="P41" s="5"/>
      <c r="Q41" s="5"/>
      <c r="R41" s="1"/>
      <c r="S41" s="1">
        <f t="shared" si="4"/>
        <v>25.833333333333336</v>
      </c>
      <c r="T41" s="1">
        <f t="shared" si="5"/>
        <v>25.833333333333336</v>
      </c>
      <c r="U41" s="1">
        <v>6.6</v>
      </c>
      <c r="V41" s="1">
        <v>7.2</v>
      </c>
      <c r="W41" s="1">
        <v>9.4</v>
      </c>
      <c r="X41" s="1">
        <v>15.2</v>
      </c>
      <c r="Y41" s="1">
        <v>14.2</v>
      </c>
      <c r="Z41" s="1">
        <v>13</v>
      </c>
      <c r="AA41" s="1">
        <v>23.2</v>
      </c>
      <c r="AB41" s="1">
        <v>13.4</v>
      </c>
      <c r="AC41" s="1">
        <v>50.8</v>
      </c>
      <c r="AD41" s="1">
        <v>3.4</v>
      </c>
      <c r="AE41" s="25" t="s">
        <v>52</v>
      </c>
      <c r="AF41" s="1">
        <f t="shared" si="12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81</v>
      </c>
      <c r="B42" s="1" t="s">
        <v>39</v>
      </c>
      <c r="C42" s="1">
        <v>161.09200000000001</v>
      </c>
      <c r="D42" s="1">
        <v>455.00400000000002</v>
      </c>
      <c r="E42" s="1">
        <v>182.91499999999999</v>
      </c>
      <c r="F42" s="1">
        <v>390.95699999999999</v>
      </c>
      <c r="G42" s="7">
        <v>1</v>
      </c>
      <c r="H42" s="1">
        <v>60</v>
      </c>
      <c r="I42" s="1" t="s">
        <v>41</v>
      </c>
      <c r="J42" s="1">
        <v>189.1</v>
      </c>
      <c r="K42" s="1">
        <f t="shared" si="14"/>
        <v>-6.1850000000000023</v>
      </c>
      <c r="L42" s="1"/>
      <c r="M42" s="1"/>
      <c r="N42" s="1">
        <v>0</v>
      </c>
      <c r="O42" s="1">
        <f t="shared" si="3"/>
        <v>36.582999999999998</v>
      </c>
      <c r="P42" s="5">
        <f t="shared" si="13"/>
        <v>194.37099999999998</v>
      </c>
      <c r="Q42" s="5"/>
      <c r="R42" s="1"/>
      <c r="S42" s="1">
        <f t="shared" si="4"/>
        <v>16</v>
      </c>
      <c r="T42" s="1">
        <f t="shared" si="5"/>
        <v>10.686849082907361</v>
      </c>
      <c r="U42" s="1">
        <v>34.2956</v>
      </c>
      <c r="V42" s="1">
        <v>44.48</v>
      </c>
      <c r="W42" s="1">
        <v>36.590400000000002</v>
      </c>
      <c r="X42" s="1">
        <v>35.386399999999988</v>
      </c>
      <c r="Y42" s="1">
        <v>40.727200000000003</v>
      </c>
      <c r="Z42" s="1">
        <v>46.573799999999999</v>
      </c>
      <c r="AA42" s="1">
        <v>45.4634</v>
      </c>
      <c r="AB42" s="1">
        <v>50.044400000000003</v>
      </c>
      <c r="AC42" s="1">
        <v>40.033799999999999</v>
      </c>
      <c r="AD42" s="1">
        <v>54.667200000000001</v>
      </c>
      <c r="AE42" s="1"/>
      <c r="AF42" s="1">
        <f t="shared" si="12"/>
        <v>194.37099999999998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82</v>
      </c>
      <c r="B43" s="1" t="s">
        <v>39</v>
      </c>
      <c r="C43" s="1">
        <v>88.605000000000004</v>
      </c>
      <c r="D43" s="1">
        <v>109.63</v>
      </c>
      <c r="E43" s="1">
        <v>68.290000000000006</v>
      </c>
      <c r="F43" s="1">
        <v>116.09</v>
      </c>
      <c r="G43" s="7">
        <v>1</v>
      </c>
      <c r="H43" s="1">
        <v>45</v>
      </c>
      <c r="I43" s="1" t="s">
        <v>36</v>
      </c>
      <c r="J43" s="1">
        <v>70.8</v>
      </c>
      <c r="K43" s="1">
        <f t="shared" si="14"/>
        <v>-2.5099999999999909</v>
      </c>
      <c r="L43" s="1"/>
      <c r="M43" s="1"/>
      <c r="N43" s="1">
        <v>125</v>
      </c>
      <c r="O43" s="1">
        <f t="shared" si="3"/>
        <v>13.658000000000001</v>
      </c>
      <c r="P43" s="5"/>
      <c r="Q43" s="5"/>
      <c r="R43" s="1"/>
      <c r="S43" s="1">
        <f t="shared" si="4"/>
        <v>17.651925611363303</v>
      </c>
      <c r="T43" s="1">
        <f t="shared" si="5"/>
        <v>17.651925611363303</v>
      </c>
      <c r="U43" s="1">
        <v>17.525400000000001</v>
      </c>
      <c r="V43" s="1">
        <v>14.8056</v>
      </c>
      <c r="W43" s="1">
        <v>15.36</v>
      </c>
      <c r="X43" s="1">
        <v>16.206800000000001</v>
      </c>
      <c r="Y43" s="1">
        <v>24.981400000000001</v>
      </c>
      <c r="Z43" s="1">
        <v>21.6934</v>
      </c>
      <c r="AA43" s="1">
        <v>19.895399999999999</v>
      </c>
      <c r="AB43" s="1">
        <v>22.457599999999999</v>
      </c>
      <c r="AC43" s="1">
        <v>13.522</v>
      </c>
      <c r="AD43" s="1">
        <v>23.2286</v>
      </c>
      <c r="AE43" s="14" t="s">
        <v>43</v>
      </c>
      <c r="AF43" s="1">
        <f t="shared" si="12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83</v>
      </c>
      <c r="B44" s="1" t="s">
        <v>39</v>
      </c>
      <c r="C44" s="1">
        <v>221.15299999999999</v>
      </c>
      <c r="D44" s="1">
        <v>206.54900000000001</v>
      </c>
      <c r="E44" s="1">
        <v>130.107</v>
      </c>
      <c r="F44" s="1">
        <v>272.12200000000001</v>
      </c>
      <c r="G44" s="7">
        <v>1</v>
      </c>
      <c r="H44" s="1">
        <v>45</v>
      </c>
      <c r="I44" s="1" t="s">
        <v>36</v>
      </c>
      <c r="J44" s="1">
        <v>130.9</v>
      </c>
      <c r="K44" s="1">
        <f t="shared" si="14"/>
        <v>-0.79300000000000637</v>
      </c>
      <c r="L44" s="1"/>
      <c r="M44" s="1"/>
      <c r="N44" s="1">
        <v>52</v>
      </c>
      <c r="O44" s="1">
        <f t="shared" si="3"/>
        <v>26.0214</v>
      </c>
      <c r="P44" s="5">
        <f t="shared" si="13"/>
        <v>92.220399999999984</v>
      </c>
      <c r="Q44" s="5"/>
      <c r="R44" s="1"/>
      <c r="S44" s="1">
        <f t="shared" si="4"/>
        <v>16</v>
      </c>
      <c r="T44" s="1">
        <f t="shared" si="5"/>
        <v>12.455978540739546</v>
      </c>
      <c r="U44" s="1">
        <v>25.572800000000001</v>
      </c>
      <c r="V44" s="1">
        <v>28.4834</v>
      </c>
      <c r="W44" s="1">
        <v>29.170400000000001</v>
      </c>
      <c r="X44" s="1">
        <v>32.611199999999997</v>
      </c>
      <c r="Y44" s="1">
        <v>40.877600000000001</v>
      </c>
      <c r="Z44" s="1">
        <v>30.001200000000001</v>
      </c>
      <c r="AA44" s="1">
        <v>35.7562</v>
      </c>
      <c r="AB44" s="1">
        <v>34.030799999999999</v>
      </c>
      <c r="AC44" s="1">
        <v>21.1264</v>
      </c>
      <c r="AD44" s="1">
        <v>34.2898</v>
      </c>
      <c r="AE44" s="1"/>
      <c r="AF44" s="1">
        <f t="shared" si="12"/>
        <v>92.220399999999984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84</v>
      </c>
      <c r="B45" s="1" t="s">
        <v>35</v>
      </c>
      <c r="C45" s="1">
        <v>-8</v>
      </c>
      <c r="D45" s="1">
        <v>66</v>
      </c>
      <c r="E45" s="1">
        <v>4</v>
      </c>
      <c r="F45" s="1">
        <v>50</v>
      </c>
      <c r="G45" s="7">
        <v>0.09</v>
      </c>
      <c r="H45" s="1">
        <v>45</v>
      </c>
      <c r="I45" s="1" t="s">
        <v>36</v>
      </c>
      <c r="J45" s="1">
        <v>22</v>
      </c>
      <c r="K45" s="1">
        <f t="shared" si="14"/>
        <v>-18</v>
      </c>
      <c r="L45" s="1"/>
      <c r="M45" s="1"/>
      <c r="N45" s="1">
        <v>0</v>
      </c>
      <c r="O45" s="1">
        <f t="shared" si="3"/>
        <v>0.8</v>
      </c>
      <c r="P45" s="5"/>
      <c r="Q45" s="5"/>
      <c r="R45" s="1"/>
      <c r="S45" s="1">
        <f t="shared" si="4"/>
        <v>62.5</v>
      </c>
      <c r="T45" s="1">
        <f t="shared" si="5"/>
        <v>62.5</v>
      </c>
      <c r="U45" s="1">
        <v>0.6</v>
      </c>
      <c r="V45" s="1">
        <v>4.8</v>
      </c>
      <c r="W45" s="1">
        <v>0.6</v>
      </c>
      <c r="X45" s="1">
        <v>3.2</v>
      </c>
      <c r="Y45" s="1">
        <v>-0.6</v>
      </c>
      <c r="Z45" s="1">
        <v>2.8</v>
      </c>
      <c r="AA45" s="1">
        <v>3.2</v>
      </c>
      <c r="AB45" s="1">
        <v>0</v>
      </c>
      <c r="AC45" s="1">
        <v>0</v>
      </c>
      <c r="AD45" s="1">
        <v>2.4</v>
      </c>
      <c r="AE45" s="1"/>
      <c r="AF45" s="1">
        <f t="shared" si="12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85</v>
      </c>
      <c r="B46" s="1" t="s">
        <v>35</v>
      </c>
      <c r="C46" s="1">
        <v>231</v>
      </c>
      <c r="D46" s="1">
        <v>11</v>
      </c>
      <c r="E46" s="1">
        <v>74</v>
      </c>
      <c r="F46" s="1">
        <v>157</v>
      </c>
      <c r="G46" s="7">
        <v>0.35</v>
      </c>
      <c r="H46" s="1">
        <v>45</v>
      </c>
      <c r="I46" s="1" t="s">
        <v>36</v>
      </c>
      <c r="J46" s="1">
        <v>132</v>
      </c>
      <c r="K46" s="1">
        <f t="shared" si="14"/>
        <v>-58</v>
      </c>
      <c r="L46" s="1"/>
      <c r="M46" s="1"/>
      <c r="N46" s="1">
        <v>376</v>
      </c>
      <c r="O46" s="1">
        <f t="shared" si="3"/>
        <v>14.8</v>
      </c>
      <c r="P46" s="5"/>
      <c r="Q46" s="5"/>
      <c r="R46" s="1"/>
      <c r="S46" s="1">
        <f t="shared" si="4"/>
        <v>36.013513513513509</v>
      </c>
      <c r="T46" s="1">
        <f t="shared" si="5"/>
        <v>36.013513513513509</v>
      </c>
      <c r="U46" s="1">
        <v>41</v>
      </c>
      <c r="V46" s="1">
        <v>21.2</v>
      </c>
      <c r="W46" s="1">
        <v>28.6</v>
      </c>
      <c r="X46" s="1">
        <v>41.2</v>
      </c>
      <c r="Y46" s="1">
        <v>47.4</v>
      </c>
      <c r="Z46" s="1">
        <v>29.2</v>
      </c>
      <c r="AA46" s="1">
        <v>31.8</v>
      </c>
      <c r="AB46" s="1">
        <v>45.8</v>
      </c>
      <c r="AC46" s="1">
        <v>29.4</v>
      </c>
      <c r="AD46" s="1">
        <v>32.4</v>
      </c>
      <c r="AE46" s="14" t="s">
        <v>181</v>
      </c>
      <c r="AF46" s="1">
        <f t="shared" si="12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86</v>
      </c>
      <c r="B47" s="1" t="s">
        <v>39</v>
      </c>
      <c r="C47" s="1">
        <v>305.96499999999997</v>
      </c>
      <c r="D47" s="1">
        <v>303.60700000000003</v>
      </c>
      <c r="E47" s="1">
        <v>155.79</v>
      </c>
      <c r="F47" s="1">
        <v>414.91</v>
      </c>
      <c r="G47" s="7">
        <v>1</v>
      </c>
      <c r="H47" s="1">
        <v>45</v>
      </c>
      <c r="I47" s="1" t="s">
        <v>36</v>
      </c>
      <c r="J47" s="1">
        <v>179.5</v>
      </c>
      <c r="K47" s="1">
        <f t="shared" si="14"/>
        <v>-23.710000000000008</v>
      </c>
      <c r="L47" s="1"/>
      <c r="M47" s="1"/>
      <c r="N47" s="1">
        <v>0</v>
      </c>
      <c r="O47" s="1">
        <f t="shared" si="3"/>
        <v>31.157999999999998</v>
      </c>
      <c r="P47" s="5">
        <f t="shared" si="13"/>
        <v>83.617999999999938</v>
      </c>
      <c r="Q47" s="5"/>
      <c r="R47" s="1"/>
      <c r="S47" s="1">
        <f t="shared" si="4"/>
        <v>16</v>
      </c>
      <c r="T47" s="1">
        <f t="shared" si="5"/>
        <v>13.316323255664679</v>
      </c>
      <c r="U47" s="1">
        <v>31.753799999999998</v>
      </c>
      <c r="V47" s="1">
        <v>41.125599999999999</v>
      </c>
      <c r="W47" s="1">
        <v>40.876199999999997</v>
      </c>
      <c r="X47" s="1">
        <v>38.781999999999996</v>
      </c>
      <c r="Y47" s="1">
        <v>51.653799999999997</v>
      </c>
      <c r="Z47" s="1">
        <v>46.077800000000003</v>
      </c>
      <c r="AA47" s="1">
        <v>36.031799999999997</v>
      </c>
      <c r="AB47" s="1">
        <v>47.687399999999997</v>
      </c>
      <c r="AC47" s="1">
        <v>29.0136</v>
      </c>
      <c r="AD47" s="1">
        <v>47.319400000000002</v>
      </c>
      <c r="AE47" s="1"/>
      <c r="AF47" s="1">
        <f t="shared" si="12"/>
        <v>83.617999999999938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87</v>
      </c>
      <c r="B48" s="1" t="s">
        <v>35</v>
      </c>
      <c r="C48" s="1">
        <v>41</v>
      </c>
      <c r="D48" s="1">
        <v>46</v>
      </c>
      <c r="E48" s="1">
        <v>28</v>
      </c>
      <c r="F48" s="1">
        <v>47</v>
      </c>
      <c r="G48" s="7">
        <v>0.3</v>
      </c>
      <c r="H48" s="1" t="e">
        <v>#N/A</v>
      </c>
      <c r="I48" s="1" t="s">
        <v>36</v>
      </c>
      <c r="J48" s="1">
        <v>61</v>
      </c>
      <c r="K48" s="1">
        <f t="shared" si="14"/>
        <v>-33</v>
      </c>
      <c r="L48" s="1"/>
      <c r="M48" s="1"/>
      <c r="N48" s="1">
        <v>300</v>
      </c>
      <c r="O48" s="1">
        <f t="shared" si="3"/>
        <v>5.6</v>
      </c>
      <c r="P48" s="5"/>
      <c r="Q48" s="5"/>
      <c r="R48" s="1"/>
      <c r="S48" s="1">
        <f t="shared" si="4"/>
        <v>61.964285714285715</v>
      </c>
      <c r="T48" s="1">
        <f t="shared" si="5"/>
        <v>61.964285714285715</v>
      </c>
      <c r="U48" s="1">
        <v>14.4</v>
      </c>
      <c r="V48" s="1">
        <v>8.8000000000000007</v>
      </c>
      <c r="W48" s="1">
        <v>2.2000000000000002</v>
      </c>
      <c r="X48" s="1">
        <v>0.4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 t="s">
        <v>88</v>
      </c>
      <c r="AF48" s="1">
        <f t="shared" si="12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89</v>
      </c>
      <c r="B49" s="1" t="s">
        <v>39</v>
      </c>
      <c r="C49" s="1">
        <v>35.015999999999998</v>
      </c>
      <c r="D49" s="1"/>
      <c r="E49" s="1">
        <v>32.508000000000003</v>
      </c>
      <c r="F49" s="1"/>
      <c r="G49" s="7">
        <v>1</v>
      </c>
      <c r="H49" s="1">
        <v>30</v>
      </c>
      <c r="I49" s="1" t="s">
        <v>36</v>
      </c>
      <c r="J49" s="1">
        <v>35</v>
      </c>
      <c r="K49" s="1">
        <f t="shared" si="14"/>
        <v>-2.4919999999999973</v>
      </c>
      <c r="L49" s="1"/>
      <c r="M49" s="1"/>
      <c r="N49" s="1">
        <v>35</v>
      </c>
      <c r="O49" s="1">
        <f t="shared" si="3"/>
        <v>6.5016000000000007</v>
      </c>
      <c r="P49" s="5">
        <v>75</v>
      </c>
      <c r="Q49" s="5"/>
      <c r="R49" s="1"/>
      <c r="S49" s="1">
        <f t="shared" si="4"/>
        <v>16.918912267749477</v>
      </c>
      <c r="T49" s="1">
        <f t="shared" si="5"/>
        <v>5.3832902670111968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 t="s">
        <v>90</v>
      </c>
      <c r="AF49" s="1">
        <f t="shared" si="12"/>
        <v>75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91</v>
      </c>
      <c r="B50" s="1" t="s">
        <v>39</v>
      </c>
      <c r="C50" s="1">
        <v>-1.083</v>
      </c>
      <c r="D50" s="1">
        <v>5.5839999999999996</v>
      </c>
      <c r="E50" s="1"/>
      <c r="F50" s="1"/>
      <c r="G50" s="7">
        <v>1</v>
      </c>
      <c r="H50" s="1">
        <v>45</v>
      </c>
      <c r="I50" s="1" t="s">
        <v>36</v>
      </c>
      <c r="J50" s="1">
        <v>7.5</v>
      </c>
      <c r="K50" s="1">
        <f t="shared" si="14"/>
        <v>-7.5</v>
      </c>
      <c r="L50" s="1"/>
      <c r="M50" s="1"/>
      <c r="N50" s="1">
        <v>8</v>
      </c>
      <c r="O50" s="1">
        <f t="shared" si="3"/>
        <v>0</v>
      </c>
      <c r="P50" s="5"/>
      <c r="Q50" s="5"/>
      <c r="R50" s="1"/>
      <c r="S50" s="1" t="e">
        <f t="shared" si="4"/>
        <v>#DIV/0!</v>
      </c>
      <c r="T50" s="1" t="e">
        <f t="shared" si="5"/>
        <v>#DIV/0!</v>
      </c>
      <c r="U50" s="1">
        <v>0.30599999999999999</v>
      </c>
      <c r="V50" s="1">
        <v>0.91579999999999995</v>
      </c>
      <c r="W50" s="1">
        <v>0.61180000000000001</v>
      </c>
      <c r="X50" s="1">
        <v>0.91899999999999993</v>
      </c>
      <c r="Y50" s="1">
        <v>2.4451999999999998</v>
      </c>
      <c r="Z50" s="1">
        <v>4.0258000000000003</v>
      </c>
      <c r="AA50" s="1">
        <v>2.0806</v>
      </c>
      <c r="AB50" s="1">
        <v>5.9154</v>
      </c>
      <c r="AC50" s="1">
        <v>1.2464</v>
      </c>
      <c r="AD50" s="1">
        <v>3.7317999999999998</v>
      </c>
      <c r="AE50" s="1" t="s">
        <v>92</v>
      </c>
      <c r="AF50" s="1">
        <f t="shared" si="12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1" t="s">
        <v>93</v>
      </c>
      <c r="B51" s="11" t="s">
        <v>35</v>
      </c>
      <c r="C51" s="11">
        <v>-2</v>
      </c>
      <c r="D51" s="11"/>
      <c r="E51" s="11">
        <v>-1</v>
      </c>
      <c r="F51" s="11">
        <v>-2</v>
      </c>
      <c r="G51" s="12">
        <v>0</v>
      </c>
      <c r="H51" s="11">
        <v>45</v>
      </c>
      <c r="I51" s="11" t="s">
        <v>45</v>
      </c>
      <c r="J51" s="11"/>
      <c r="K51" s="11">
        <f t="shared" si="14"/>
        <v>-1</v>
      </c>
      <c r="L51" s="11"/>
      <c r="M51" s="11"/>
      <c r="N51" s="11">
        <v>0</v>
      </c>
      <c r="O51" s="11">
        <f t="shared" si="3"/>
        <v>-0.2</v>
      </c>
      <c r="P51" s="13"/>
      <c r="Q51" s="13"/>
      <c r="R51" s="11"/>
      <c r="S51" s="11">
        <f t="shared" si="4"/>
        <v>10</v>
      </c>
      <c r="T51" s="11">
        <f t="shared" si="5"/>
        <v>10</v>
      </c>
      <c r="U51" s="11">
        <v>-0.2</v>
      </c>
      <c r="V51" s="11">
        <v>0</v>
      </c>
      <c r="W51" s="11">
        <v>0.4</v>
      </c>
      <c r="X51" s="11">
        <v>5.6</v>
      </c>
      <c r="Y51" s="11">
        <v>43.4</v>
      </c>
      <c r="Z51" s="11">
        <v>202.4</v>
      </c>
      <c r="AA51" s="11">
        <v>56</v>
      </c>
      <c r="AB51" s="11">
        <v>73.400000000000006</v>
      </c>
      <c r="AC51" s="11">
        <v>65.599999999999994</v>
      </c>
      <c r="AD51" s="11">
        <v>78.2</v>
      </c>
      <c r="AE51" s="11" t="s">
        <v>94</v>
      </c>
      <c r="AF51" s="1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1" t="s">
        <v>95</v>
      </c>
      <c r="B52" s="11" t="s">
        <v>35</v>
      </c>
      <c r="C52" s="11">
        <v>2</v>
      </c>
      <c r="D52" s="11">
        <v>60</v>
      </c>
      <c r="E52" s="15">
        <v>53</v>
      </c>
      <c r="F52" s="11">
        <v>1</v>
      </c>
      <c r="G52" s="12">
        <v>0</v>
      </c>
      <c r="H52" s="11">
        <v>45</v>
      </c>
      <c r="I52" s="11" t="s">
        <v>45</v>
      </c>
      <c r="J52" s="11">
        <v>123</v>
      </c>
      <c r="K52" s="11">
        <f t="shared" si="14"/>
        <v>-70</v>
      </c>
      <c r="L52" s="11"/>
      <c r="M52" s="11"/>
      <c r="N52" s="11">
        <v>290</v>
      </c>
      <c r="O52" s="11">
        <f t="shared" si="3"/>
        <v>10.6</v>
      </c>
      <c r="P52" s="13"/>
      <c r="Q52" s="13"/>
      <c r="R52" s="11"/>
      <c r="S52" s="11">
        <f t="shared" si="4"/>
        <v>27.452830188679247</v>
      </c>
      <c r="T52" s="11">
        <f t="shared" si="5"/>
        <v>27.452830188679247</v>
      </c>
      <c r="U52" s="11">
        <v>34.6</v>
      </c>
      <c r="V52" s="11">
        <v>26.6</v>
      </c>
      <c r="W52" s="11">
        <v>23.8</v>
      </c>
      <c r="X52" s="11">
        <v>26.6</v>
      </c>
      <c r="Y52" s="11">
        <v>27.6</v>
      </c>
      <c r="Z52" s="11">
        <v>28.4</v>
      </c>
      <c r="AA52" s="11">
        <v>26.4</v>
      </c>
      <c r="AB52" s="11">
        <v>31.2</v>
      </c>
      <c r="AC52" s="11">
        <v>24.8</v>
      </c>
      <c r="AD52" s="11">
        <v>37</v>
      </c>
      <c r="AE52" s="11" t="s">
        <v>164</v>
      </c>
      <c r="AF52" s="1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1" t="s">
        <v>96</v>
      </c>
      <c r="B53" s="11" t="s">
        <v>35</v>
      </c>
      <c r="C53" s="11">
        <v>-1</v>
      </c>
      <c r="D53" s="11"/>
      <c r="E53" s="11">
        <v>-3</v>
      </c>
      <c r="F53" s="11">
        <v>-1</v>
      </c>
      <c r="G53" s="12">
        <v>0</v>
      </c>
      <c r="H53" s="11" t="e">
        <v>#N/A</v>
      </c>
      <c r="I53" s="11" t="s">
        <v>45</v>
      </c>
      <c r="J53" s="11">
        <v>12</v>
      </c>
      <c r="K53" s="11">
        <f t="shared" si="14"/>
        <v>-15</v>
      </c>
      <c r="L53" s="11"/>
      <c r="M53" s="11"/>
      <c r="N53" s="11">
        <v>0</v>
      </c>
      <c r="O53" s="11">
        <f t="shared" si="3"/>
        <v>-0.6</v>
      </c>
      <c r="P53" s="13"/>
      <c r="Q53" s="13"/>
      <c r="R53" s="11"/>
      <c r="S53" s="11">
        <f t="shared" si="4"/>
        <v>1.6666666666666667</v>
      </c>
      <c r="T53" s="11">
        <f t="shared" si="5"/>
        <v>1.6666666666666667</v>
      </c>
      <c r="U53" s="11">
        <v>-0.4</v>
      </c>
      <c r="V53" s="11">
        <v>0.2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 t="s">
        <v>97</v>
      </c>
      <c r="AF53" s="1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98</v>
      </c>
      <c r="B54" s="1" t="s">
        <v>35</v>
      </c>
      <c r="C54" s="1">
        <v>264</v>
      </c>
      <c r="D54" s="1">
        <v>989</v>
      </c>
      <c r="E54" s="1">
        <v>226</v>
      </c>
      <c r="F54" s="1">
        <v>627</v>
      </c>
      <c r="G54" s="7">
        <v>0.35</v>
      </c>
      <c r="H54" s="1">
        <v>45</v>
      </c>
      <c r="I54" s="1" t="s">
        <v>36</v>
      </c>
      <c r="J54" s="1">
        <v>617</v>
      </c>
      <c r="K54" s="1">
        <f t="shared" si="14"/>
        <v>-391</v>
      </c>
      <c r="L54" s="1"/>
      <c r="M54" s="1"/>
      <c r="N54" s="1">
        <v>1339</v>
      </c>
      <c r="O54" s="1">
        <f t="shared" si="3"/>
        <v>45.2</v>
      </c>
      <c r="P54" s="5"/>
      <c r="Q54" s="5"/>
      <c r="R54" s="1"/>
      <c r="S54" s="1">
        <f t="shared" si="4"/>
        <v>43.495575221238937</v>
      </c>
      <c r="T54" s="1">
        <f t="shared" si="5"/>
        <v>43.495575221238937</v>
      </c>
      <c r="U54" s="1">
        <v>150.80000000000001</v>
      </c>
      <c r="V54" s="1">
        <v>96.8</v>
      </c>
      <c r="W54" s="1">
        <v>90</v>
      </c>
      <c r="X54" s="1">
        <v>122.8</v>
      </c>
      <c r="Y54" s="1">
        <v>127.2</v>
      </c>
      <c r="Z54" s="1">
        <v>102.6</v>
      </c>
      <c r="AA54" s="1">
        <v>243</v>
      </c>
      <c r="AB54" s="1">
        <v>454.8</v>
      </c>
      <c r="AC54" s="1">
        <v>110.6</v>
      </c>
      <c r="AD54" s="1">
        <v>139.80000000000001</v>
      </c>
      <c r="AE54" s="1" t="s">
        <v>37</v>
      </c>
      <c r="AF54" s="1">
        <f>G54*P54</f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1" t="s">
        <v>99</v>
      </c>
      <c r="B55" s="11" t="s">
        <v>35</v>
      </c>
      <c r="C55" s="11">
        <v>-38</v>
      </c>
      <c r="D55" s="11">
        <v>46</v>
      </c>
      <c r="E55" s="15">
        <v>8</v>
      </c>
      <c r="F55" s="11"/>
      <c r="G55" s="12">
        <v>0</v>
      </c>
      <c r="H55" s="11" t="e">
        <v>#N/A</v>
      </c>
      <c r="I55" s="11" t="s">
        <v>45</v>
      </c>
      <c r="J55" s="11">
        <v>44</v>
      </c>
      <c r="K55" s="11">
        <f t="shared" si="14"/>
        <v>-36</v>
      </c>
      <c r="L55" s="11"/>
      <c r="M55" s="11"/>
      <c r="N55" s="11">
        <v>0</v>
      </c>
      <c r="O55" s="11">
        <f t="shared" si="3"/>
        <v>1.6</v>
      </c>
      <c r="P55" s="13"/>
      <c r="Q55" s="13"/>
      <c r="R55" s="11"/>
      <c r="S55" s="11">
        <f t="shared" si="4"/>
        <v>0</v>
      </c>
      <c r="T55" s="11">
        <f t="shared" si="5"/>
        <v>0</v>
      </c>
      <c r="U55" s="11">
        <v>5.2</v>
      </c>
      <c r="V55" s="11">
        <v>10</v>
      </c>
      <c r="W55" s="11">
        <v>14.2</v>
      </c>
      <c r="X55" s="11">
        <v>25.4</v>
      </c>
      <c r="Y55" s="11">
        <v>6.2</v>
      </c>
      <c r="Z55" s="11">
        <v>17.600000000000001</v>
      </c>
      <c r="AA55" s="11">
        <v>19</v>
      </c>
      <c r="AB55" s="11">
        <v>13</v>
      </c>
      <c r="AC55" s="11">
        <v>15.8</v>
      </c>
      <c r="AD55" s="11">
        <v>21.2</v>
      </c>
      <c r="AE55" s="11" t="s">
        <v>100</v>
      </c>
      <c r="AF55" s="1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101</v>
      </c>
      <c r="B56" s="1" t="s">
        <v>35</v>
      </c>
      <c r="C56" s="1">
        <v>400</v>
      </c>
      <c r="D56" s="1">
        <v>206</v>
      </c>
      <c r="E56" s="1">
        <v>182</v>
      </c>
      <c r="F56" s="1">
        <v>414</v>
      </c>
      <c r="G56" s="7">
        <v>0.41</v>
      </c>
      <c r="H56" s="1">
        <v>45</v>
      </c>
      <c r="I56" s="1" t="s">
        <v>36</v>
      </c>
      <c r="J56" s="1">
        <v>187</v>
      </c>
      <c r="K56" s="1">
        <f t="shared" si="14"/>
        <v>-5</v>
      </c>
      <c r="L56" s="1"/>
      <c r="M56" s="1"/>
      <c r="N56" s="1">
        <v>187</v>
      </c>
      <c r="O56" s="1">
        <f t="shared" si="3"/>
        <v>36.4</v>
      </c>
      <c r="P56" s="5"/>
      <c r="Q56" s="5"/>
      <c r="R56" s="1"/>
      <c r="S56" s="1">
        <f t="shared" si="4"/>
        <v>16.510989010989011</v>
      </c>
      <c r="T56" s="1">
        <f t="shared" si="5"/>
        <v>16.510989010989011</v>
      </c>
      <c r="U56" s="1">
        <v>43.6</v>
      </c>
      <c r="V56" s="1">
        <v>45.4</v>
      </c>
      <c r="W56" s="1">
        <v>54.4</v>
      </c>
      <c r="X56" s="1">
        <v>30.4</v>
      </c>
      <c r="Y56" s="1">
        <v>68.8</v>
      </c>
      <c r="Z56" s="1">
        <v>46.6</v>
      </c>
      <c r="AA56" s="1">
        <v>39.799999999999997</v>
      </c>
      <c r="AB56" s="1">
        <v>54.2</v>
      </c>
      <c r="AC56" s="1">
        <v>52.6</v>
      </c>
      <c r="AD56" s="1">
        <v>63.4</v>
      </c>
      <c r="AE56" s="1" t="s">
        <v>37</v>
      </c>
      <c r="AF56" s="1">
        <f>G56*P56</f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1" t="s">
        <v>102</v>
      </c>
      <c r="B57" s="11" t="s">
        <v>35</v>
      </c>
      <c r="C57" s="11">
        <v>-11</v>
      </c>
      <c r="D57" s="11"/>
      <c r="E57" s="11"/>
      <c r="F57" s="15">
        <v>-11</v>
      </c>
      <c r="G57" s="12">
        <v>0</v>
      </c>
      <c r="H57" s="11" t="e">
        <v>#N/A</v>
      </c>
      <c r="I57" s="11" t="s">
        <v>45</v>
      </c>
      <c r="J57" s="11"/>
      <c r="K57" s="11">
        <f t="shared" si="14"/>
        <v>0</v>
      </c>
      <c r="L57" s="11"/>
      <c r="M57" s="11"/>
      <c r="N57" s="11">
        <v>0</v>
      </c>
      <c r="O57" s="11">
        <f t="shared" si="3"/>
        <v>0</v>
      </c>
      <c r="P57" s="13"/>
      <c r="Q57" s="13"/>
      <c r="R57" s="11"/>
      <c r="S57" s="11" t="e">
        <f t="shared" si="4"/>
        <v>#DIV/0!</v>
      </c>
      <c r="T57" s="11" t="e">
        <f t="shared" si="5"/>
        <v>#DIV/0!</v>
      </c>
      <c r="U57" s="11">
        <v>0</v>
      </c>
      <c r="V57" s="11">
        <v>0</v>
      </c>
      <c r="W57" s="11">
        <v>2.2000000000000002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 t="s">
        <v>103</v>
      </c>
      <c r="AF57" s="1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104</v>
      </c>
      <c r="B58" s="1" t="s">
        <v>35</v>
      </c>
      <c r="C58" s="1">
        <v>37</v>
      </c>
      <c r="D58" s="1">
        <v>12</v>
      </c>
      <c r="E58" s="1">
        <v>31</v>
      </c>
      <c r="F58" s="1"/>
      <c r="G58" s="7">
        <v>0.4</v>
      </c>
      <c r="H58" s="1">
        <v>30</v>
      </c>
      <c r="I58" s="1" t="s">
        <v>36</v>
      </c>
      <c r="J58" s="1">
        <v>53</v>
      </c>
      <c r="K58" s="1">
        <f t="shared" si="14"/>
        <v>-22</v>
      </c>
      <c r="L58" s="1"/>
      <c r="M58" s="1"/>
      <c r="N58" s="1">
        <v>62</v>
      </c>
      <c r="O58" s="1">
        <f t="shared" si="3"/>
        <v>6.2</v>
      </c>
      <c r="P58" s="5">
        <f t="shared" ref="P58" si="15">16*O58-N58-F58</f>
        <v>37.200000000000003</v>
      </c>
      <c r="Q58" s="5"/>
      <c r="R58" s="1"/>
      <c r="S58" s="1">
        <f t="shared" si="4"/>
        <v>16</v>
      </c>
      <c r="T58" s="1">
        <f t="shared" si="5"/>
        <v>10</v>
      </c>
      <c r="U58" s="1">
        <v>7.6</v>
      </c>
      <c r="V58" s="1">
        <v>4.4000000000000004</v>
      </c>
      <c r="W58" s="1">
        <v>6.4</v>
      </c>
      <c r="X58" s="1">
        <v>5.2</v>
      </c>
      <c r="Y58" s="1">
        <v>7.6</v>
      </c>
      <c r="Z58" s="1">
        <v>7.8</v>
      </c>
      <c r="AA58" s="1">
        <v>7.6</v>
      </c>
      <c r="AB58" s="1">
        <v>4.2</v>
      </c>
      <c r="AC58" s="1">
        <v>10.4</v>
      </c>
      <c r="AD58" s="1">
        <v>8.8000000000000007</v>
      </c>
      <c r="AE58" s="1"/>
      <c r="AF58" s="1">
        <f t="shared" ref="AF58:AF65" si="16">G58*P58</f>
        <v>14.880000000000003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105</v>
      </c>
      <c r="B59" s="1" t="s">
        <v>39</v>
      </c>
      <c r="C59" s="1"/>
      <c r="D59" s="1"/>
      <c r="E59" s="1"/>
      <c r="F59" s="1"/>
      <c r="G59" s="7">
        <v>1</v>
      </c>
      <c r="H59" s="1">
        <v>30</v>
      </c>
      <c r="I59" s="1" t="s">
        <v>36</v>
      </c>
      <c r="J59" s="1"/>
      <c r="K59" s="1">
        <f t="shared" si="14"/>
        <v>0</v>
      </c>
      <c r="L59" s="1"/>
      <c r="M59" s="1"/>
      <c r="N59" s="1">
        <v>8</v>
      </c>
      <c r="O59" s="1">
        <f t="shared" si="3"/>
        <v>0</v>
      </c>
      <c r="P59" s="5"/>
      <c r="Q59" s="5"/>
      <c r="R59" s="1"/>
      <c r="S59" s="1" t="e">
        <f t="shared" si="4"/>
        <v>#DIV/0!</v>
      </c>
      <c r="T59" s="1" t="e">
        <f t="shared" si="5"/>
        <v>#DIV/0!</v>
      </c>
      <c r="U59" s="1">
        <v>0.20619999999999999</v>
      </c>
      <c r="V59" s="1">
        <v>0.20619999999999999</v>
      </c>
      <c r="W59" s="1">
        <v>0</v>
      </c>
      <c r="X59" s="1">
        <v>-0.2044</v>
      </c>
      <c r="Y59" s="1">
        <v>0.53920000000000001</v>
      </c>
      <c r="Z59" s="1">
        <v>-0.122</v>
      </c>
      <c r="AA59" s="1">
        <v>0.4128</v>
      </c>
      <c r="AB59" s="1">
        <v>0</v>
      </c>
      <c r="AC59" s="1">
        <v>0</v>
      </c>
      <c r="AD59" s="1">
        <v>0</v>
      </c>
      <c r="AE59" s="1" t="s">
        <v>106</v>
      </c>
      <c r="AF59" s="1">
        <f t="shared" si="16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107</v>
      </c>
      <c r="B60" s="1" t="s">
        <v>35</v>
      </c>
      <c r="C60" s="1">
        <v>66</v>
      </c>
      <c r="D60" s="1">
        <v>22</v>
      </c>
      <c r="E60" s="1">
        <v>26</v>
      </c>
      <c r="F60" s="1">
        <v>19</v>
      </c>
      <c r="G60" s="7">
        <v>0.41</v>
      </c>
      <c r="H60" s="1">
        <v>45</v>
      </c>
      <c r="I60" s="1" t="s">
        <v>36</v>
      </c>
      <c r="J60" s="1">
        <v>46</v>
      </c>
      <c r="K60" s="1">
        <f t="shared" si="14"/>
        <v>-20</v>
      </c>
      <c r="L60" s="1"/>
      <c r="M60" s="1"/>
      <c r="N60" s="1">
        <v>86</v>
      </c>
      <c r="O60" s="1">
        <f t="shared" si="3"/>
        <v>5.2</v>
      </c>
      <c r="P60" s="5"/>
      <c r="Q60" s="5"/>
      <c r="R60" s="1"/>
      <c r="S60" s="1">
        <f t="shared" si="4"/>
        <v>20.19230769230769</v>
      </c>
      <c r="T60" s="1">
        <f t="shared" si="5"/>
        <v>20.19230769230769</v>
      </c>
      <c r="U60" s="1">
        <v>9.6</v>
      </c>
      <c r="V60" s="1">
        <v>4.2</v>
      </c>
      <c r="W60" s="1">
        <v>9.4</v>
      </c>
      <c r="X60" s="1">
        <v>12.4</v>
      </c>
      <c r="Y60" s="1">
        <v>13.8</v>
      </c>
      <c r="Z60" s="1">
        <v>13.2</v>
      </c>
      <c r="AA60" s="1">
        <v>10.4</v>
      </c>
      <c r="AB60" s="1">
        <v>16.600000000000001</v>
      </c>
      <c r="AC60" s="1">
        <v>10.4</v>
      </c>
      <c r="AD60" s="1">
        <v>17.217600000000001</v>
      </c>
      <c r="AE60" s="16" t="s">
        <v>191</v>
      </c>
      <c r="AF60" s="1">
        <f t="shared" si="16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108</v>
      </c>
      <c r="B61" s="1" t="s">
        <v>39</v>
      </c>
      <c r="C61" s="1"/>
      <c r="D61" s="1">
        <v>1.556</v>
      </c>
      <c r="E61" s="1">
        <v>-4.1680000000000001</v>
      </c>
      <c r="F61" s="1"/>
      <c r="G61" s="7">
        <v>1</v>
      </c>
      <c r="H61" s="1">
        <v>45</v>
      </c>
      <c r="I61" s="1" t="s">
        <v>36</v>
      </c>
      <c r="J61" s="1"/>
      <c r="K61" s="1">
        <f t="shared" si="14"/>
        <v>-4.1680000000000001</v>
      </c>
      <c r="L61" s="1"/>
      <c r="M61" s="1"/>
      <c r="N61" s="1">
        <v>4</v>
      </c>
      <c r="O61" s="1">
        <f t="shared" si="3"/>
        <v>-0.83360000000000001</v>
      </c>
      <c r="P61" s="5">
        <v>4</v>
      </c>
      <c r="Q61" s="5"/>
      <c r="R61" s="1"/>
      <c r="S61" s="1">
        <f t="shared" si="4"/>
        <v>-9.5969289827255277</v>
      </c>
      <c r="T61" s="1">
        <f t="shared" si="5"/>
        <v>-4.7984644913627639</v>
      </c>
      <c r="U61" s="1">
        <v>0</v>
      </c>
      <c r="V61" s="1">
        <v>0</v>
      </c>
      <c r="W61" s="1">
        <v>0</v>
      </c>
      <c r="X61" s="1">
        <v>0.62160000000000004</v>
      </c>
      <c r="Y61" s="1">
        <v>0.30259999999999998</v>
      </c>
      <c r="Z61" s="1">
        <v>0.2142</v>
      </c>
      <c r="AA61" s="1">
        <v>0.8538</v>
      </c>
      <c r="AB61" s="1">
        <v>0.215</v>
      </c>
      <c r="AC61" s="1">
        <v>0</v>
      </c>
      <c r="AD61" s="1">
        <v>1.2851999999999999</v>
      </c>
      <c r="AE61" s="1" t="s">
        <v>109</v>
      </c>
      <c r="AF61" s="1">
        <f t="shared" si="16"/>
        <v>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110</v>
      </c>
      <c r="B62" s="1" t="s">
        <v>35</v>
      </c>
      <c r="C62" s="1">
        <v>313</v>
      </c>
      <c r="D62" s="1">
        <v>293</v>
      </c>
      <c r="E62" s="1">
        <v>240</v>
      </c>
      <c r="F62" s="1">
        <v>340</v>
      </c>
      <c r="G62" s="7">
        <v>0.36</v>
      </c>
      <c r="H62" s="1">
        <v>45</v>
      </c>
      <c r="I62" s="1" t="s">
        <v>36</v>
      </c>
      <c r="J62" s="1">
        <v>297</v>
      </c>
      <c r="K62" s="1">
        <f t="shared" si="14"/>
        <v>-57</v>
      </c>
      <c r="L62" s="1"/>
      <c r="M62" s="1"/>
      <c r="N62" s="1">
        <v>450</v>
      </c>
      <c r="O62" s="1">
        <f t="shared" si="3"/>
        <v>48</v>
      </c>
      <c r="P62" s="5"/>
      <c r="Q62" s="5"/>
      <c r="R62" s="1"/>
      <c r="S62" s="1">
        <f t="shared" si="4"/>
        <v>16.458333333333332</v>
      </c>
      <c r="T62" s="1">
        <f t="shared" si="5"/>
        <v>16.458333333333332</v>
      </c>
      <c r="U62" s="1">
        <v>61.2</v>
      </c>
      <c r="V62" s="1">
        <v>49</v>
      </c>
      <c r="W62" s="1">
        <v>36.799999999999997</v>
      </c>
      <c r="X62" s="1">
        <v>71.599999999999994</v>
      </c>
      <c r="Y62" s="1">
        <v>72.400000000000006</v>
      </c>
      <c r="Z62" s="1">
        <v>141.19999999999999</v>
      </c>
      <c r="AA62" s="1">
        <v>127</v>
      </c>
      <c r="AB62" s="1">
        <v>407.2</v>
      </c>
      <c r="AC62" s="1">
        <v>62.2</v>
      </c>
      <c r="AD62" s="1">
        <v>88.4</v>
      </c>
      <c r="AE62" s="1" t="s">
        <v>37</v>
      </c>
      <c r="AF62" s="1">
        <f t="shared" si="16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111</v>
      </c>
      <c r="B63" s="1" t="s">
        <v>39</v>
      </c>
      <c r="C63" s="1">
        <v>26.228999999999999</v>
      </c>
      <c r="D63" s="1">
        <v>5.4139999999999997</v>
      </c>
      <c r="E63" s="1">
        <v>3.6389999999999998</v>
      </c>
      <c r="F63" s="1">
        <v>19.594999999999999</v>
      </c>
      <c r="G63" s="7">
        <v>1</v>
      </c>
      <c r="H63" s="1">
        <v>45</v>
      </c>
      <c r="I63" s="1" t="s">
        <v>36</v>
      </c>
      <c r="J63" s="1">
        <v>6</v>
      </c>
      <c r="K63" s="1">
        <f t="shared" si="14"/>
        <v>-2.3610000000000002</v>
      </c>
      <c r="L63" s="1"/>
      <c r="M63" s="1"/>
      <c r="N63" s="1">
        <v>0</v>
      </c>
      <c r="O63" s="1">
        <f t="shared" si="3"/>
        <v>0.7278</v>
      </c>
      <c r="P63" s="5"/>
      <c r="Q63" s="5"/>
      <c r="R63" s="1"/>
      <c r="S63" s="1">
        <f t="shared" si="4"/>
        <v>26.92360538609508</v>
      </c>
      <c r="T63" s="1">
        <f t="shared" si="5"/>
        <v>26.92360538609508</v>
      </c>
      <c r="U63" s="1">
        <v>1.0458000000000001</v>
      </c>
      <c r="V63" s="1">
        <v>2.1671999999999998</v>
      </c>
      <c r="W63" s="1">
        <v>2.5034000000000001</v>
      </c>
      <c r="X63" s="1">
        <v>3.8805999999999998</v>
      </c>
      <c r="Y63" s="1">
        <v>3.2414000000000001</v>
      </c>
      <c r="Z63" s="1">
        <v>2.5746000000000002</v>
      </c>
      <c r="AA63" s="1">
        <v>1.74</v>
      </c>
      <c r="AB63" s="1">
        <v>5.3128000000000002</v>
      </c>
      <c r="AC63" s="1">
        <v>1.0742</v>
      </c>
      <c r="AD63" s="1">
        <v>4.8026</v>
      </c>
      <c r="AE63" s="25" t="s">
        <v>52</v>
      </c>
      <c r="AF63" s="1">
        <f t="shared" si="16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112</v>
      </c>
      <c r="B64" s="1" t="s">
        <v>35</v>
      </c>
      <c r="C64" s="1">
        <v>123</v>
      </c>
      <c r="D64" s="1">
        <v>80</v>
      </c>
      <c r="E64" s="1">
        <v>71</v>
      </c>
      <c r="F64" s="1">
        <v>128</v>
      </c>
      <c r="G64" s="7">
        <v>0.41</v>
      </c>
      <c r="H64" s="1">
        <v>45</v>
      </c>
      <c r="I64" s="1" t="s">
        <v>36</v>
      </c>
      <c r="J64" s="1">
        <v>104</v>
      </c>
      <c r="K64" s="1">
        <f t="shared" si="14"/>
        <v>-33</v>
      </c>
      <c r="L64" s="1"/>
      <c r="M64" s="1"/>
      <c r="N64" s="1">
        <v>243</v>
      </c>
      <c r="O64" s="1">
        <f t="shared" si="3"/>
        <v>14.2</v>
      </c>
      <c r="P64" s="5"/>
      <c r="Q64" s="5"/>
      <c r="R64" s="1"/>
      <c r="S64" s="1">
        <f t="shared" si="4"/>
        <v>26.126760563380284</v>
      </c>
      <c r="T64" s="1">
        <f t="shared" si="5"/>
        <v>26.126760563380284</v>
      </c>
      <c r="U64" s="1">
        <v>27.6</v>
      </c>
      <c r="V64" s="1">
        <v>17.2</v>
      </c>
      <c r="W64" s="1">
        <v>19.8</v>
      </c>
      <c r="X64" s="1">
        <v>26.4</v>
      </c>
      <c r="Y64" s="1">
        <v>35.799999999999997</v>
      </c>
      <c r="Z64" s="1">
        <v>23</v>
      </c>
      <c r="AA64" s="1">
        <v>20.6</v>
      </c>
      <c r="AB64" s="1">
        <v>30.4</v>
      </c>
      <c r="AC64" s="1">
        <v>25</v>
      </c>
      <c r="AD64" s="1">
        <v>32.799999999999997</v>
      </c>
      <c r="AE64" s="14" t="s">
        <v>181</v>
      </c>
      <c r="AF64" s="1">
        <f t="shared" si="16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113</v>
      </c>
      <c r="B65" s="1" t="s">
        <v>35</v>
      </c>
      <c r="C65" s="1">
        <v>138</v>
      </c>
      <c r="D65" s="1">
        <v>1</v>
      </c>
      <c r="E65" s="1">
        <v>49</v>
      </c>
      <c r="F65" s="1">
        <v>89</v>
      </c>
      <c r="G65" s="7">
        <v>0.41</v>
      </c>
      <c r="H65" s="1">
        <v>45</v>
      </c>
      <c r="I65" s="1" t="s">
        <v>36</v>
      </c>
      <c r="J65" s="1">
        <v>78</v>
      </c>
      <c r="K65" s="1">
        <f t="shared" si="14"/>
        <v>-29</v>
      </c>
      <c r="L65" s="1"/>
      <c r="M65" s="1"/>
      <c r="N65" s="1">
        <v>269</v>
      </c>
      <c r="O65" s="1">
        <f t="shared" si="3"/>
        <v>9.8000000000000007</v>
      </c>
      <c r="P65" s="5"/>
      <c r="Q65" s="5"/>
      <c r="R65" s="1"/>
      <c r="S65" s="1">
        <f t="shared" si="4"/>
        <v>36.530612244897959</v>
      </c>
      <c r="T65" s="1">
        <f t="shared" si="5"/>
        <v>36.530612244897959</v>
      </c>
      <c r="U65" s="1">
        <v>27.2</v>
      </c>
      <c r="V65" s="1">
        <v>10</v>
      </c>
      <c r="W65" s="1">
        <v>15.2</v>
      </c>
      <c r="X65" s="1">
        <v>24.6</v>
      </c>
      <c r="Y65" s="1">
        <v>23</v>
      </c>
      <c r="Z65" s="1">
        <v>17.399999999999999</v>
      </c>
      <c r="AA65" s="1">
        <v>19.399999999999999</v>
      </c>
      <c r="AB65" s="1">
        <v>20.6</v>
      </c>
      <c r="AC65" s="1">
        <v>16.600000000000001</v>
      </c>
      <c r="AD65" s="1">
        <v>21.4</v>
      </c>
      <c r="AE65" s="14" t="s">
        <v>181</v>
      </c>
      <c r="AF65" s="1">
        <f t="shared" si="16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1" t="s">
        <v>114</v>
      </c>
      <c r="B66" s="11" t="s">
        <v>35</v>
      </c>
      <c r="C66" s="11">
        <v>-34</v>
      </c>
      <c r="D66" s="11">
        <v>43</v>
      </c>
      <c r="E66" s="15">
        <v>6</v>
      </c>
      <c r="F66" s="15">
        <v>3</v>
      </c>
      <c r="G66" s="12">
        <v>0</v>
      </c>
      <c r="H66" s="11" t="e">
        <v>#N/A</v>
      </c>
      <c r="I66" s="11" t="s">
        <v>45</v>
      </c>
      <c r="J66" s="11">
        <v>174</v>
      </c>
      <c r="K66" s="11">
        <f t="shared" si="14"/>
        <v>-168</v>
      </c>
      <c r="L66" s="11"/>
      <c r="M66" s="11"/>
      <c r="N66" s="11">
        <v>0</v>
      </c>
      <c r="O66" s="11">
        <f t="shared" si="3"/>
        <v>1.2</v>
      </c>
      <c r="P66" s="13"/>
      <c r="Q66" s="13"/>
      <c r="R66" s="11"/>
      <c r="S66" s="11">
        <f t="shared" si="4"/>
        <v>2.5</v>
      </c>
      <c r="T66" s="11">
        <f t="shared" si="5"/>
        <v>2.5</v>
      </c>
      <c r="U66" s="11">
        <v>22.6</v>
      </c>
      <c r="V66" s="11">
        <v>21</v>
      </c>
      <c r="W66" s="11">
        <v>23</v>
      </c>
      <c r="X66" s="11">
        <v>28.6</v>
      </c>
      <c r="Y66" s="11">
        <v>27.8</v>
      </c>
      <c r="Z66" s="11">
        <v>21</v>
      </c>
      <c r="AA66" s="11">
        <v>28.4</v>
      </c>
      <c r="AB66" s="11">
        <v>28.4</v>
      </c>
      <c r="AC66" s="11">
        <v>25.2</v>
      </c>
      <c r="AD66" s="11">
        <v>25</v>
      </c>
      <c r="AE66" s="11" t="s">
        <v>115</v>
      </c>
      <c r="AF66" s="1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116</v>
      </c>
      <c r="B67" s="1" t="s">
        <v>35</v>
      </c>
      <c r="C67" s="1">
        <v>50</v>
      </c>
      <c r="D67" s="1">
        <v>125</v>
      </c>
      <c r="E67" s="1">
        <v>38</v>
      </c>
      <c r="F67" s="1">
        <v>131</v>
      </c>
      <c r="G67" s="7">
        <v>0.33</v>
      </c>
      <c r="H67" s="1" t="e">
        <v>#N/A</v>
      </c>
      <c r="I67" s="1" t="s">
        <v>36</v>
      </c>
      <c r="J67" s="1">
        <v>40</v>
      </c>
      <c r="K67" s="1">
        <f t="shared" si="14"/>
        <v>-2</v>
      </c>
      <c r="L67" s="1"/>
      <c r="M67" s="1"/>
      <c r="N67" s="1">
        <v>10</v>
      </c>
      <c r="O67" s="1">
        <f t="shared" si="3"/>
        <v>7.6</v>
      </c>
      <c r="P67" s="5"/>
      <c r="Q67" s="5"/>
      <c r="R67" s="1"/>
      <c r="S67" s="1">
        <f t="shared" si="4"/>
        <v>18.55263157894737</v>
      </c>
      <c r="T67" s="1">
        <f t="shared" si="5"/>
        <v>18.55263157894737</v>
      </c>
      <c r="U67" s="1">
        <v>11.4</v>
      </c>
      <c r="V67" s="1">
        <v>14.2</v>
      </c>
      <c r="W67" s="1">
        <v>12</v>
      </c>
      <c r="X67" s="1">
        <v>12.4</v>
      </c>
      <c r="Y67" s="1">
        <v>12.6</v>
      </c>
      <c r="Z67" s="1">
        <v>10.4</v>
      </c>
      <c r="AA67" s="1">
        <v>15.4</v>
      </c>
      <c r="AB67" s="1">
        <v>9</v>
      </c>
      <c r="AC67" s="1">
        <v>12.6</v>
      </c>
      <c r="AD67" s="1">
        <v>0.6</v>
      </c>
      <c r="AE67" s="14" t="s">
        <v>43</v>
      </c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117</v>
      </c>
      <c r="B68" s="1" t="s">
        <v>35</v>
      </c>
      <c r="C68" s="1">
        <v>29</v>
      </c>
      <c r="D68" s="1">
        <v>9</v>
      </c>
      <c r="E68" s="1">
        <v>7</v>
      </c>
      <c r="F68" s="1">
        <v>28</v>
      </c>
      <c r="G68" s="7">
        <v>0.33</v>
      </c>
      <c r="H68" s="1">
        <v>45</v>
      </c>
      <c r="I68" s="1" t="s">
        <v>36</v>
      </c>
      <c r="J68" s="1">
        <v>58</v>
      </c>
      <c r="K68" s="1">
        <f t="shared" si="14"/>
        <v>-51</v>
      </c>
      <c r="L68" s="1"/>
      <c r="M68" s="1"/>
      <c r="N68" s="1">
        <v>167</v>
      </c>
      <c r="O68" s="1">
        <f t="shared" si="3"/>
        <v>1.4</v>
      </c>
      <c r="P68" s="5"/>
      <c r="Q68" s="5"/>
      <c r="R68" s="1"/>
      <c r="S68" s="1">
        <f t="shared" si="4"/>
        <v>139.28571428571431</v>
      </c>
      <c r="T68" s="1">
        <f t="shared" si="5"/>
        <v>139.28571428571431</v>
      </c>
      <c r="U68" s="1">
        <v>16.8</v>
      </c>
      <c r="V68" s="1">
        <v>5.8</v>
      </c>
      <c r="W68" s="1">
        <v>8.8000000000000007</v>
      </c>
      <c r="X68" s="1">
        <v>8.6</v>
      </c>
      <c r="Y68" s="1">
        <v>16.399999999999999</v>
      </c>
      <c r="Z68" s="1">
        <v>8.1999999999999993</v>
      </c>
      <c r="AA68" s="1">
        <v>14.2</v>
      </c>
      <c r="AB68" s="1">
        <v>10.6</v>
      </c>
      <c r="AC68" s="1">
        <v>15</v>
      </c>
      <c r="AD68" s="1">
        <v>8.8000000000000007</v>
      </c>
      <c r="AE68" s="14" t="s">
        <v>181</v>
      </c>
      <c r="AF68" s="1">
        <f>G68*P68</f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118</v>
      </c>
      <c r="B69" s="1" t="s">
        <v>39</v>
      </c>
      <c r="C69" s="1">
        <v>10.433999999999999</v>
      </c>
      <c r="D69" s="1"/>
      <c r="E69" s="1"/>
      <c r="F69" s="1">
        <v>9.84</v>
      </c>
      <c r="G69" s="7">
        <v>1</v>
      </c>
      <c r="H69" s="1">
        <v>45</v>
      </c>
      <c r="I69" s="1" t="s">
        <v>36</v>
      </c>
      <c r="J69" s="1"/>
      <c r="K69" s="1">
        <f t="shared" si="14"/>
        <v>0</v>
      </c>
      <c r="L69" s="1"/>
      <c r="M69" s="1"/>
      <c r="N69" s="1">
        <v>0</v>
      </c>
      <c r="O69" s="1">
        <f t="shared" si="3"/>
        <v>0</v>
      </c>
      <c r="P69" s="5"/>
      <c r="Q69" s="5"/>
      <c r="R69" s="1"/>
      <c r="S69" s="1" t="e">
        <f t="shared" si="4"/>
        <v>#DIV/0!</v>
      </c>
      <c r="T69" s="1" t="e">
        <f t="shared" si="5"/>
        <v>#DIV/0!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0.26600000000000001</v>
      </c>
      <c r="AD69" s="1">
        <v>0.26340000000000002</v>
      </c>
      <c r="AE69" s="14" t="s">
        <v>183</v>
      </c>
      <c r="AF69" s="1">
        <f>G69*P69</f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119</v>
      </c>
      <c r="B70" s="1" t="s">
        <v>35</v>
      </c>
      <c r="C70" s="1">
        <v>238</v>
      </c>
      <c r="D70" s="1">
        <v>219</v>
      </c>
      <c r="E70" s="1">
        <v>173</v>
      </c>
      <c r="F70" s="1">
        <v>255</v>
      </c>
      <c r="G70" s="7">
        <v>0.33</v>
      </c>
      <c r="H70" s="1">
        <v>45</v>
      </c>
      <c r="I70" s="1" t="s">
        <v>36</v>
      </c>
      <c r="J70" s="1">
        <v>211</v>
      </c>
      <c r="K70" s="1">
        <f t="shared" si="14"/>
        <v>-38</v>
      </c>
      <c r="L70" s="1"/>
      <c r="M70" s="1"/>
      <c r="N70" s="1">
        <v>503</v>
      </c>
      <c r="O70" s="1">
        <f t="shared" si="3"/>
        <v>34.6</v>
      </c>
      <c r="P70" s="5"/>
      <c r="Q70" s="5"/>
      <c r="R70" s="1"/>
      <c r="S70" s="1">
        <f t="shared" si="4"/>
        <v>21.907514450867051</v>
      </c>
      <c r="T70" s="1">
        <f t="shared" si="5"/>
        <v>21.907514450867051</v>
      </c>
      <c r="U70" s="1">
        <v>52.2</v>
      </c>
      <c r="V70" s="1">
        <v>38</v>
      </c>
      <c r="W70" s="1">
        <v>41.6</v>
      </c>
      <c r="X70" s="1">
        <v>51.6</v>
      </c>
      <c r="Y70" s="1">
        <v>47</v>
      </c>
      <c r="Z70" s="1">
        <v>40</v>
      </c>
      <c r="AA70" s="1">
        <v>39.6</v>
      </c>
      <c r="AB70" s="1">
        <v>56</v>
      </c>
      <c r="AC70" s="1">
        <v>52.2</v>
      </c>
      <c r="AD70" s="1">
        <v>52.2</v>
      </c>
      <c r="AE70" s="14" t="s">
        <v>181</v>
      </c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1" t="s">
        <v>120</v>
      </c>
      <c r="B71" s="11" t="s">
        <v>39</v>
      </c>
      <c r="C71" s="11">
        <v>-10.135999999999999</v>
      </c>
      <c r="D71" s="11"/>
      <c r="E71" s="11">
        <v>-0.66200000000000003</v>
      </c>
      <c r="F71" s="11">
        <v>-10.135999999999999</v>
      </c>
      <c r="G71" s="12">
        <v>0</v>
      </c>
      <c r="H71" s="11">
        <v>45</v>
      </c>
      <c r="I71" s="11" t="s">
        <v>45</v>
      </c>
      <c r="J71" s="11">
        <v>17.2</v>
      </c>
      <c r="K71" s="11">
        <f t="shared" ref="K71:K101" si="17">E71-J71</f>
        <v>-17.861999999999998</v>
      </c>
      <c r="L71" s="11"/>
      <c r="M71" s="11"/>
      <c r="N71" s="11">
        <v>0</v>
      </c>
      <c r="O71" s="11">
        <f t="shared" si="3"/>
        <v>-0.13240000000000002</v>
      </c>
      <c r="P71" s="13"/>
      <c r="Q71" s="13"/>
      <c r="R71" s="11"/>
      <c r="S71" s="11">
        <f t="shared" si="4"/>
        <v>76.555891238670682</v>
      </c>
      <c r="T71" s="11">
        <f t="shared" si="5"/>
        <v>76.555891238670682</v>
      </c>
      <c r="U71" s="11">
        <v>0</v>
      </c>
      <c r="V71" s="11">
        <v>0</v>
      </c>
      <c r="W71" s="11">
        <v>1.9334</v>
      </c>
      <c r="X71" s="11">
        <v>1.5629999999999999</v>
      </c>
      <c r="Y71" s="11">
        <v>2.2225999999999999</v>
      </c>
      <c r="Z71" s="11">
        <v>4.3121999999999998</v>
      </c>
      <c r="AA71" s="11">
        <v>4.0591999999999997</v>
      </c>
      <c r="AB71" s="11">
        <v>4.3235999999999999</v>
      </c>
      <c r="AC71" s="11">
        <v>5.0768000000000004</v>
      </c>
      <c r="AD71" s="11">
        <v>4.9729999999999999</v>
      </c>
      <c r="AE71" s="11" t="s">
        <v>121</v>
      </c>
      <c r="AF71" s="1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122</v>
      </c>
      <c r="B72" s="1" t="s">
        <v>35</v>
      </c>
      <c r="C72" s="1">
        <v>82</v>
      </c>
      <c r="D72" s="1">
        <v>7</v>
      </c>
      <c r="E72" s="1">
        <v>29</v>
      </c>
      <c r="F72" s="1">
        <v>49</v>
      </c>
      <c r="G72" s="7">
        <v>0.33</v>
      </c>
      <c r="H72" s="1">
        <v>45</v>
      </c>
      <c r="I72" s="1" t="s">
        <v>36</v>
      </c>
      <c r="J72" s="1">
        <v>35</v>
      </c>
      <c r="K72" s="1">
        <f t="shared" si="17"/>
        <v>-6</v>
      </c>
      <c r="L72" s="1"/>
      <c r="M72" s="1"/>
      <c r="N72" s="1">
        <v>38</v>
      </c>
      <c r="O72" s="1">
        <f t="shared" ref="O72:O112" si="18">E72/5</f>
        <v>5.8</v>
      </c>
      <c r="P72" s="5">
        <f t="shared" ref="P72:P89" si="19">16*O72-N72-F72</f>
        <v>5.7999999999999972</v>
      </c>
      <c r="Q72" s="5"/>
      <c r="R72" s="1"/>
      <c r="S72" s="1">
        <f t="shared" ref="S72:S112" si="20">(F72+N72+P72)/O72</f>
        <v>16</v>
      </c>
      <c r="T72" s="1">
        <f t="shared" ref="T72:T112" si="21">(F72+N72)/O72</f>
        <v>15</v>
      </c>
      <c r="U72" s="1">
        <v>7.8</v>
      </c>
      <c r="V72" s="1">
        <v>2.6</v>
      </c>
      <c r="W72" s="1">
        <v>9.4</v>
      </c>
      <c r="X72" s="1">
        <v>7.4</v>
      </c>
      <c r="Y72" s="1">
        <v>3.4</v>
      </c>
      <c r="Z72" s="1">
        <v>8.1999999999999993</v>
      </c>
      <c r="AA72" s="1">
        <v>8.8000000000000007</v>
      </c>
      <c r="AB72" s="1">
        <v>10.6</v>
      </c>
      <c r="AC72" s="1">
        <v>7.2</v>
      </c>
      <c r="AD72" s="1">
        <v>6.4</v>
      </c>
      <c r="AE72" s="1"/>
      <c r="AF72" s="1">
        <f t="shared" ref="AF72:AF79" si="22">G72*P72</f>
        <v>1.9139999999999993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123</v>
      </c>
      <c r="B73" s="1" t="s">
        <v>35</v>
      </c>
      <c r="C73" s="1">
        <v>36</v>
      </c>
      <c r="D73" s="1">
        <v>4</v>
      </c>
      <c r="E73" s="1">
        <v>22</v>
      </c>
      <c r="F73" s="1">
        <v>15</v>
      </c>
      <c r="G73" s="7">
        <v>0.36</v>
      </c>
      <c r="H73" s="1">
        <v>45</v>
      </c>
      <c r="I73" s="1" t="s">
        <v>36</v>
      </c>
      <c r="J73" s="1">
        <v>22</v>
      </c>
      <c r="K73" s="1">
        <f t="shared" si="17"/>
        <v>0</v>
      </c>
      <c r="L73" s="1"/>
      <c r="M73" s="1"/>
      <c r="N73" s="1">
        <v>0</v>
      </c>
      <c r="O73" s="1">
        <f t="shared" si="18"/>
        <v>4.4000000000000004</v>
      </c>
      <c r="P73" s="5">
        <f>11*O73-N73-F73</f>
        <v>33.400000000000006</v>
      </c>
      <c r="Q73" s="5"/>
      <c r="R73" s="1"/>
      <c r="S73" s="1">
        <f t="shared" si="20"/>
        <v>11</v>
      </c>
      <c r="T73" s="1">
        <f t="shared" si="21"/>
        <v>3.4090909090909087</v>
      </c>
      <c r="U73" s="1">
        <v>0.8</v>
      </c>
      <c r="V73" s="1">
        <v>2.2000000000000002</v>
      </c>
      <c r="W73" s="1">
        <v>3.4</v>
      </c>
      <c r="X73" s="1">
        <v>0.6</v>
      </c>
      <c r="Y73" s="1">
        <v>3.4</v>
      </c>
      <c r="Z73" s="1">
        <v>2.6</v>
      </c>
      <c r="AA73" s="1">
        <v>1.2</v>
      </c>
      <c r="AB73" s="1">
        <v>2.8</v>
      </c>
      <c r="AC73" s="1">
        <v>4.2</v>
      </c>
      <c r="AD73" s="1">
        <v>2.2000000000000002</v>
      </c>
      <c r="AE73" s="1"/>
      <c r="AF73" s="1">
        <f t="shared" si="22"/>
        <v>12.024000000000001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124</v>
      </c>
      <c r="B74" s="1" t="s">
        <v>39</v>
      </c>
      <c r="C74" s="1">
        <v>409.35399999999998</v>
      </c>
      <c r="D74" s="1">
        <v>30.841999999999999</v>
      </c>
      <c r="E74" s="1">
        <v>226.71199999999999</v>
      </c>
      <c r="F74" s="1">
        <v>153.191</v>
      </c>
      <c r="G74" s="7">
        <v>1</v>
      </c>
      <c r="H74" s="1">
        <v>45</v>
      </c>
      <c r="I74" s="1" t="s">
        <v>56</v>
      </c>
      <c r="J74" s="1">
        <v>217.9</v>
      </c>
      <c r="K74" s="1">
        <f t="shared" si="17"/>
        <v>8.8119999999999834</v>
      </c>
      <c r="L74" s="1"/>
      <c r="M74" s="1"/>
      <c r="N74" s="1">
        <v>388</v>
      </c>
      <c r="O74" s="1">
        <f t="shared" si="18"/>
        <v>45.342399999999998</v>
      </c>
      <c r="P74" s="5">
        <f t="shared" si="19"/>
        <v>184.28739999999996</v>
      </c>
      <c r="Q74" s="5"/>
      <c r="R74" s="1"/>
      <c r="S74" s="1">
        <f t="shared" si="20"/>
        <v>16</v>
      </c>
      <c r="T74" s="1">
        <f t="shared" si="21"/>
        <v>11.935649634778928</v>
      </c>
      <c r="U74" s="1">
        <v>47.033799999999999</v>
      </c>
      <c r="V74" s="1">
        <v>29.535799999999998</v>
      </c>
      <c r="W74" s="1">
        <v>47.63</v>
      </c>
      <c r="X74" s="1">
        <v>37.6342</v>
      </c>
      <c r="Y74" s="1">
        <v>44.424400000000013</v>
      </c>
      <c r="Z74" s="1">
        <v>65.436199999999999</v>
      </c>
      <c r="AA74" s="1">
        <v>41.324399999999997</v>
      </c>
      <c r="AB74" s="1">
        <v>55.439200000000007</v>
      </c>
      <c r="AC74" s="1">
        <v>40.290399999999998</v>
      </c>
      <c r="AD74" s="1">
        <v>56.943199999999997</v>
      </c>
      <c r="AE74" s="1"/>
      <c r="AF74" s="1">
        <f t="shared" si="22"/>
        <v>184.28739999999996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125</v>
      </c>
      <c r="B75" s="1" t="s">
        <v>35</v>
      </c>
      <c r="C75" s="1">
        <v>14</v>
      </c>
      <c r="D75" s="1">
        <v>34</v>
      </c>
      <c r="E75" s="1">
        <v>16</v>
      </c>
      <c r="F75" s="1">
        <v>30</v>
      </c>
      <c r="G75" s="7">
        <v>0.1</v>
      </c>
      <c r="H75" s="1">
        <v>60</v>
      </c>
      <c r="I75" s="1" t="s">
        <v>36</v>
      </c>
      <c r="J75" s="1">
        <v>28</v>
      </c>
      <c r="K75" s="1">
        <f t="shared" si="17"/>
        <v>-12</v>
      </c>
      <c r="L75" s="1"/>
      <c r="M75" s="1"/>
      <c r="N75" s="1">
        <v>24</v>
      </c>
      <c r="O75" s="1">
        <f t="shared" si="18"/>
        <v>3.2</v>
      </c>
      <c r="P75" s="5"/>
      <c r="Q75" s="5"/>
      <c r="R75" s="1"/>
      <c r="S75" s="1">
        <f t="shared" si="20"/>
        <v>16.875</v>
      </c>
      <c r="T75" s="1">
        <f t="shared" si="21"/>
        <v>16.875</v>
      </c>
      <c r="U75" s="1">
        <v>4.4000000000000004</v>
      </c>
      <c r="V75" s="1">
        <v>4.4000000000000004</v>
      </c>
      <c r="W75" s="1">
        <v>2.2000000000000002</v>
      </c>
      <c r="X75" s="1">
        <v>-0.2</v>
      </c>
      <c r="Y75" s="1">
        <v>7.2</v>
      </c>
      <c r="Z75" s="1">
        <v>2</v>
      </c>
      <c r="AA75" s="1">
        <v>3.6</v>
      </c>
      <c r="AB75" s="1">
        <v>3.4</v>
      </c>
      <c r="AC75" s="1">
        <v>1.2</v>
      </c>
      <c r="AD75" s="1">
        <v>3</v>
      </c>
      <c r="AE75" s="1"/>
      <c r="AF75" s="1">
        <f t="shared" si="22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126</v>
      </c>
      <c r="B76" s="1" t="s">
        <v>39</v>
      </c>
      <c r="C76" s="1">
        <v>126.756</v>
      </c>
      <c r="D76" s="1">
        <v>9.8360000000000003</v>
      </c>
      <c r="E76" s="15">
        <f>45.497+E111</f>
        <v>47.497</v>
      </c>
      <c r="F76" s="15">
        <f>89.124+F111</f>
        <v>157.32400000000001</v>
      </c>
      <c r="G76" s="7">
        <v>1</v>
      </c>
      <c r="H76" s="1">
        <v>60</v>
      </c>
      <c r="I76" s="1" t="s">
        <v>36</v>
      </c>
      <c r="J76" s="1">
        <v>54</v>
      </c>
      <c r="K76" s="1">
        <f t="shared" si="17"/>
        <v>-6.5030000000000001</v>
      </c>
      <c r="L76" s="1"/>
      <c r="M76" s="1"/>
      <c r="N76" s="1">
        <v>0</v>
      </c>
      <c r="O76" s="1">
        <f t="shared" si="18"/>
        <v>9.4993999999999996</v>
      </c>
      <c r="P76" s="5"/>
      <c r="Q76" s="5"/>
      <c r="R76" s="1"/>
      <c r="S76" s="1">
        <f t="shared" si="20"/>
        <v>16.561467040023583</v>
      </c>
      <c r="T76" s="1">
        <f t="shared" si="21"/>
        <v>16.561467040023583</v>
      </c>
      <c r="U76" s="1">
        <v>5.52</v>
      </c>
      <c r="V76" s="1">
        <v>1.571</v>
      </c>
      <c r="W76" s="1">
        <v>20.809200000000001</v>
      </c>
      <c r="X76" s="1">
        <v>10.029400000000001</v>
      </c>
      <c r="Y76" s="1">
        <v>9.3788</v>
      </c>
      <c r="Z76" s="1">
        <v>20.420999999999999</v>
      </c>
      <c r="AA76" s="1">
        <v>7.9279999999999999</v>
      </c>
      <c r="AB76" s="1">
        <v>7.8450000000000006</v>
      </c>
      <c r="AC76" s="1">
        <v>7.6950000000000003</v>
      </c>
      <c r="AD76" s="1">
        <v>18.744</v>
      </c>
      <c r="AE76" s="25" t="s">
        <v>52</v>
      </c>
      <c r="AF76" s="1">
        <f t="shared" si="22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127</v>
      </c>
      <c r="B77" s="1" t="s">
        <v>39</v>
      </c>
      <c r="C77" s="1">
        <v>9.9879999999999995</v>
      </c>
      <c r="D77" s="1">
        <v>2.0169999999999999</v>
      </c>
      <c r="E77" s="1">
        <v>-2.0169999999999999</v>
      </c>
      <c r="F77" s="1">
        <v>7.8929999999999998</v>
      </c>
      <c r="G77" s="7">
        <v>1</v>
      </c>
      <c r="H77" s="1">
        <v>60</v>
      </c>
      <c r="I77" s="1" t="s">
        <v>36</v>
      </c>
      <c r="J77" s="1">
        <v>2</v>
      </c>
      <c r="K77" s="1">
        <f t="shared" si="17"/>
        <v>-4.0169999999999995</v>
      </c>
      <c r="L77" s="1"/>
      <c r="M77" s="1"/>
      <c r="N77" s="1">
        <v>0</v>
      </c>
      <c r="O77" s="1">
        <f t="shared" si="18"/>
        <v>-0.40339999999999998</v>
      </c>
      <c r="P77" s="5"/>
      <c r="Q77" s="5"/>
      <c r="R77" s="1"/>
      <c r="S77" s="1">
        <f t="shared" si="20"/>
        <v>-19.566187407040157</v>
      </c>
      <c r="T77" s="1">
        <f t="shared" si="21"/>
        <v>-19.566187407040157</v>
      </c>
      <c r="U77" s="1">
        <v>0</v>
      </c>
      <c r="V77" s="1">
        <v>0.7984</v>
      </c>
      <c r="W77" s="1">
        <v>1.1901999999999999</v>
      </c>
      <c r="X77" s="1">
        <v>1.1746000000000001</v>
      </c>
      <c r="Y77" s="1">
        <v>1.9638</v>
      </c>
      <c r="Z77" s="1">
        <v>2.7345999999999999</v>
      </c>
      <c r="AA77" s="1">
        <v>3.4994000000000001</v>
      </c>
      <c r="AB77" s="1">
        <v>0.39479999999999998</v>
      </c>
      <c r="AC77" s="1">
        <v>4.7126000000000001</v>
      </c>
      <c r="AD77" s="1">
        <v>2.3532000000000002</v>
      </c>
      <c r="AE77" s="25" t="s">
        <v>52</v>
      </c>
      <c r="AF77" s="1">
        <f t="shared" si="22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128</v>
      </c>
      <c r="B78" s="1" t="s">
        <v>39</v>
      </c>
      <c r="C78" s="1">
        <v>30.227</v>
      </c>
      <c r="D78" s="1">
        <v>3.0150000000000001</v>
      </c>
      <c r="E78" s="1">
        <v>9.1050000000000004</v>
      </c>
      <c r="F78" s="1">
        <v>22.626999999999999</v>
      </c>
      <c r="G78" s="7">
        <v>1</v>
      </c>
      <c r="H78" s="1">
        <v>60</v>
      </c>
      <c r="I78" s="1" t="s">
        <v>41</v>
      </c>
      <c r="J78" s="1">
        <v>8.8000000000000007</v>
      </c>
      <c r="K78" s="1">
        <f t="shared" si="17"/>
        <v>0.30499999999999972</v>
      </c>
      <c r="L78" s="1"/>
      <c r="M78" s="1"/>
      <c r="N78" s="1">
        <v>31</v>
      </c>
      <c r="O78" s="1">
        <f t="shared" si="18"/>
        <v>1.8210000000000002</v>
      </c>
      <c r="P78" s="5">
        <v>30</v>
      </c>
      <c r="Q78" s="5"/>
      <c r="R78" s="1"/>
      <c r="S78" s="1">
        <f t="shared" si="20"/>
        <v>45.923668314113115</v>
      </c>
      <c r="T78" s="1">
        <f t="shared" si="21"/>
        <v>29.449203734211967</v>
      </c>
      <c r="U78" s="1">
        <v>3.93</v>
      </c>
      <c r="V78" s="1">
        <v>3.0169999999999999</v>
      </c>
      <c r="W78" s="1">
        <v>2.1059999999999999</v>
      </c>
      <c r="X78" s="1">
        <v>3.8875999999999999</v>
      </c>
      <c r="Y78" s="1">
        <v>6.0023999999999997</v>
      </c>
      <c r="Z78" s="1">
        <v>6.3137999999999996</v>
      </c>
      <c r="AA78" s="1">
        <v>3.5442</v>
      </c>
      <c r="AB78" s="1">
        <v>5.3827999999999996</v>
      </c>
      <c r="AC78" s="1">
        <v>4.5095999999999998</v>
      </c>
      <c r="AD78" s="1">
        <v>4.8095999999999997</v>
      </c>
      <c r="AE78" s="25" t="s">
        <v>52</v>
      </c>
      <c r="AF78" s="1">
        <f t="shared" si="22"/>
        <v>30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130</v>
      </c>
      <c r="B79" s="1" t="s">
        <v>39</v>
      </c>
      <c r="C79" s="1">
        <v>39.991</v>
      </c>
      <c r="D79" s="1">
        <v>8.0470000000000006</v>
      </c>
      <c r="E79" s="1">
        <v>6.1319999999999997</v>
      </c>
      <c r="F79" s="1">
        <v>33.859000000000002</v>
      </c>
      <c r="G79" s="7">
        <v>1</v>
      </c>
      <c r="H79" s="1">
        <v>90</v>
      </c>
      <c r="I79" s="1" t="s">
        <v>129</v>
      </c>
      <c r="J79" s="1">
        <v>38</v>
      </c>
      <c r="K79" s="1">
        <f t="shared" si="17"/>
        <v>-31.868000000000002</v>
      </c>
      <c r="L79" s="1"/>
      <c r="M79" s="1"/>
      <c r="N79" s="1">
        <v>20</v>
      </c>
      <c r="O79" s="1">
        <f t="shared" si="18"/>
        <v>1.2263999999999999</v>
      </c>
      <c r="P79" s="5">
        <v>40</v>
      </c>
      <c r="Q79" s="5"/>
      <c r="R79" s="1"/>
      <c r="S79" s="1">
        <f t="shared" si="20"/>
        <v>76.532126549249853</v>
      </c>
      <c r="T79" s="1">
        <f t="shared" si="21"/>
        <v>43.916340508806265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25" t="s">
        <v>52</v>
      </c>
      <c r="AF79" s="1">
        <f t="shared" si="22"/>
        <v>40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131</v>
      </c>
      <c r="B80" s="1" t="s">
        <v>39</v>
      </c>
      <c r="C80" s="1">
        <v>53.33</v>
      </c>
      <c r="D80" s="1"/>
      <c r="E80" s="1"/>
      <c r="F80" s="1">
        <v>53.33</v>
      </c>
      <c r="G80" s="7">
        <v>1</v>
      </c>
      <c r="H80" s="1">
        <v>60</v>
      </c>
      <c r="I80" s="1" t="s">
        <v>36</v>
      </c>
      <c r="J80" s="1"/>
      <c r="K80" s="1">
        <f t="shared" si="17"/>
        <v>0</v>
      </c>
      <c r="L80" s="1"/>
      <c r="M80" s="1"/>
      <c r="N80" s="1">
        <v>0</v>
      </c>
      <c r="O80" s="1">
        <f t="shared" si="18"/>
        <v>0</v>
      </c>
      <c r="P80" s="5"/>
      <c r="Q80" s="5"/>
      <c r="R80" s="1"/>
      <c r="S80" s="1" t="e">
        <f t="shared" si="20"/>
        <v>#DIV/0!</v>
      </c>
      <c r="T80" s="1" t="e">
        <f t="shared" si="21"/>
        <v>#DIV/0!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4" t="s">
        <v>184</v>
      </c>
      <c r="AF80" s="1">
        <f t="shared" ref="AF80:AF96" si="23"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132</v>
      </c>
      <c r="B81" s="1" t="s">
        <v>39</v>
      </c>
      <c r="C81" s="1"/>
      <c r="D81" s="1"/>
      <c r="E81" s="1"/>
      <c r="F81" s="1"/>
      <c r="G81" s="7">
        <v>1</v>
      </c>
      <c r="H81" s="1">
        <v>60</v>
      </c>
      <c r="I81" s="1" t="s">
        <v>36</v>
      </c>
      <c r="J81" s="1"/>
      <c r="K81" s="1">
        <f t="shared" si="17"/>
        <v>0</v>
      </c>
      <c r="L81" s="1"/>
      <c r="M81" s="1"/>
      <c r="N81" s="1">
        <v>40</v>
      </c>
      <c r="O81" s="1">
        <f t="shared" si="18"/>
        <v>0</v>
      </c>
      <c r="P81" s="5"/>
      <c r="Q81" s="5"/>
      <c r="R81" s="1"/>
      <c r="S81" s="1" t="e">
        <f t="shared" si="20"/>
        <v>#DIV/0!</v>
      </c>
      <c r="T81" s="1" t="e">
        <f t="shared" si="21"/>
        <v>#DIV/0!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 t="s">
        <v>133</v>
      </c>
      <c r="AF81" s="1">
        <f t="shared" si="23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134</v>
      </c>
      <c r="B82" s="1" t="s">
        <v>35</v>
      </c>
      <c r="C82" s="1">
        <v>2</v>
      </c>
      <c r="D82" s="1">
        <v>2</v>
      </c>
      <c r="E82" s="1">
        <v>-1</v>
      </c>
      <c r="F82" s="1"/>
      <c r="G82" s="7">
        <v>0.4</v>
      </c>
      <c r="H82" s="1">
        <v>30</v>
      </c>
      <c r="I82" s="1" t="s">
        <v>36</v>
      </c>
      <c r="J82" s="1">
        <v>3</v>
      </c>
      <c r="K82" s="1">
        <f t="shared" si="17"/>
        <v>-4</v>
      </c>
      <c r="L82" s="1"/>
      <c r="M82" s="1"/>
      <c r="N82" s="1">
        <v>8</v>
      </c>
      <c r="O82" s="1">
        <f t="shared" si="18"/>
        <v>-0.2</v>
      </c>
      <c r="P82" s="5"/>
      <c r="Q82" s="5"/>
      <c r="R82" s="1"/>
      <c r="S82" s="1">
        <f t="shared" si="20"/>
        <v>-40</v>
      </c>
      <c r="T82" s="1">
        <f t="shared" si="21"/>
        <v>-40</v>
      </c>
      <c r="U82" s="1">
        <v>0</v>
      </c>
      <c r="V82" s="1">
        <v>0</v>
      </c>
      <c r="W82" s="1">
        <v>0</v>
      </c>
      <c r="X82" s="1">
        <v>0.4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 t="s">
        <v>135</v>
      </c>
      <c r="AF82" s="1">
        <f t="shared" si="23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136</v>
      </c>
      <c r="B83" s="1" t="s">
        <v>35</v>
      </c>
      <c r="C83" s="1">
        <v>55</v>
      </c>
      <c r="D83" s="1">
        <v>3</v>
      </c>
      <c r="E83" s="1">
        <v>15</v>
      </c>
      <c r="F83" s="1">
        <v>38</v>
      </c>
      <c r="G83" s="7">
        <v>0.33</v>
      </c>
      <c r="H83" s="1" t="e">
        <v>#N/A</v>
      </c>
      <c r="I83" s="1" t="s">
        <v>36</v>
      </c>
      <c r="J83" s="1">
        <v>19</v>
      </c>
      <c r="K83" s="1">
        <f t="shared" si="17"/>
        <v>-4</v>
      </c>
      <c r="L83" s="1"/>
      <c r="M83" s="1"/>
      <c r="N83" s="1">
        <v>0</v>
      </c>
      <c r="O83" s="1">
        <f t="shared" si="18"/>
        <v>3</v>
      </c>
      <c r="P83" s="5">
        <f t="shared" si="19"/>
        <v>10</v>
      </c>
      <c r="Q83" s="5"/>
      <c r="R83" s="1"/>
      <c r="S83" s="1">
        <f t="shared" si="20"/>
        <v>16</v>
      </c>
      <c r="T83" s="1">
        <f t="shared" si="21"/>
        <v>12.666666666666666</v>
      </c>
      <c r="U83" s="1">
        <v>0.8</v>
      </c>
      <c r="V83" s="1">
        <v>1</v>
      </c>
      <c r="W83" s="1">
        <v>5.2</v>
      </c>
      <c r="X83" s="1">
        <v>0</v>
      </c>
      <c r="Y83" s="1">
        <v>4.5999999999999996</v>
      </c>
      <c r="Z83" s="1">
        <v>1.4</v>
      </c>
      <c r="AA83" s="1">
        <v>0</v>
      </c>
      <c r="AB83" s="1">
        <v>4.8</v>
      </c>
      <c r="AC83" s="1">
        <v>1.6</v>
      </c>
      <c r="AD83" s="1">
        <v>2.2000000000000002</v>
      </c>
      <c r="AE83" s="1"/>
      <c r="AF83" s="1">
        <f t="shared" si="23"/>
        <v>3.3000000000000003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137</v>
      </c>
      <c r="B84" s="1" t="s">
        <v>39</v>
      </c>
      <c r="C84" s="1">
        <v>30.856000000000002</v>
      </c>
      <c r="D84" s="1">
        <v>25.122</v>
      </c>
      <c r="E84" s="1">
        <v>33.853000000000002</v>
      </c>
      <c r="F84" s="1">
        <v>14.853999999999999</v>
      </c>
      <c r="G84" s="7">
        <v>1</v>
      </c>
      <c r="H84" s="1">
        <v>45</v>
      </c>
      <c r="I84" s="1" t="s">
        <v>36</v>
      </c>
      <c r="J84" s="1">
        <v>34.299999999999997</v>
      </c>
      <c r="K84" s="1">
        <f t="shared" si="17"/>
        <v>-0.44699999999999562</v>
      </c>
      <c r="L84" s="1"/>
      <c r="M84" s="1"/>
      <c r="N84" s="1">
        <v>65</v>
      </c>
      <c r="O84" s="1">
        <f t="shared" si="18"/>
        <v>6.7706</v>
      </c>
      <c r="P84" s="5">
        <f t="shared" si="19"/>
        <v>28.4756</v>
      </c>
      <c r="Q84" s="5"/>
      <c r="R84" s="1"/>
      <c r="S84" s="1">
        <f t="shared" si="20"/>
        <v>16</v>
      </c>
      <c r="T84" s="1">
        <f t="shared" si="21"/>
        <v>11.794227985702891</v>
      </c>
      <c r="U84" s="1">
        <v>7.9627999999999997</v>
      </c>
      <c r="V84" s="1">
        <v>5.1083999999999996</v>
      </c>
      <c r="W84" s="1">
        <v>6.3764000000000003</v>
      </c>
      <c r="X84" s="1">
        <v>5.6026000000000007</v>
      </c>
      <c r="Y84" s="1">
        <v>10.058999999999999</v>
      </c>
      <c r="Z84" s="1">
        <v>8.2919999999999998</v>
      </c>
      <c r="AA84" s="1">
        <v>6.3056000000000001</v>
      </c>
      <c r="AB84" s="1">
        <v>9.1470000000000002</v>
      </c>
      <c r="AC84" s="1">
        <v>6.4443999999999999</v>
      </c>
      <c r="AD84" s="1">
        <v>11.127599999999999</v>
      </c>
      <c r="AE84" s="1"/>
      <c r="AF84" s="1">
        <f t="shared" si="23"/>
        <v>28.4756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138</v>
      </c>
      <c r="B85" s="1" t="s">
        <v>35</v>
      </c>
      <c r="C85" s="1">
        <v>640</v>
      </c>
      <c r="D85" s="1">
        <v>52</v>
      </c>
      <c r="E85" s="15">
        <f>450+E110</f>
        <v>461</v>
      </c>
      <c r="F85" s="15">
        <f>224+F57+F110</f>
        <v>463.43100000000004</v>
      </c>
      <c r="G85" s="7">
        <v>0.41</v>
      </c>
      <c r="H85" s="1">
        <v>50</v>
      </c>
      <c r="I85" s="1" t="s">
        <v>36</v>
      </c>
      <c r="J85" s="1">
        <v>545</v>
      </c>
      <c r="K85" s="1">
        <f t="shared" si="17"/>
        <v>-84</v>
      </c>
      <c r="L85" s="1"/>
      <c r="M85" s="1"/>
      <c r="N85" s="1">
        <v>1398</v>
      </c>
      <c r="O85" s="1">
        <f t="shared" si="18"/>
        <v>92.2</v>
      </c>
      <c r="P85" s="5"/>
      <c r="Q85" s="5"/>
      <c r="R85" s="1"/>
      <c r="S85" s="1">
        <f t="shared" si="20"/>
        <v>20.189056399132319</v>
      </c>
      <c r="T85" s="1">
        <f t="shared" si="21"/>
        <v>20.189056399132319</v>
      </c>
      <c r="U85" s="1">
        <v>146</v>
      </c>
      <c r="V85" s="1">
        <v>81.400000000000006</v>
      </c>
      <c r="W85" s="1">
        <v>132.1138</v>
      </c>
      <c r="X85" s="1">
        <v>130</v>
      </c>
      <c r="Y85" s="1">
        <v>163</v>
      </c>
      <c r="Z85" s="1">
        <v>133.6</v>
      </c>
      <c r="AA85" s="1">
        <v>121</v>
      </c>
      <c r="AB85" s="1">
        <v>145.80000000000001</v>
      </c>
      <c r="AC85" s="1">
        <v>94</v>
      </c>
      <c r="AD85" s="1">
        <v>163.4</v>
      </c>
      <c r="AE85" s="14" t="s">
        <v>185</v>
      </c>
      <c r="AF85" s="1">
        <f t="shared" si="23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140</v>
      </c>
      <c r="B86" s="1" t="s">
        <v>39</v>
      </c>
      <c r="C86" s="1">
        <v>577.06899999999996</v>
      </c>
      <c r="D86" s="1">
        <v>34.183999999999997</v>
      </c>
      <c r="E86" s="15">
        <f>217.778+E112</f>
        <v>234.673</v>
      </c>
      <c r="F86" s="15">
        <f>364.591+F112</f>
        <v>492.09899999999999</v>
      </c>
      <c r="G86" s="7">
        <v>1</v>
      </c>
      <c r="H86" s="1">
        <v>50</v>
      </c>
      <c r="I86" s="1" t="s">
        <v>36</v>
      </c>
      <c r="J86" s="1">
        <v>238.5</v>
      </c>
      <c r="K86" s="1">
        <f t="shared" si="17"/>
        <v>-3.8269999999999982</v>
      </c>
      <c r="L86" s="1"/>
      <c r="M86" s="1"/>
      <c r="N86" s="1">
        <v>48</v>
      </c>
      <c r="O86" s="1">
        <f t="shared" si="18"/>
        <v>46.934600000000003</v>
      </c>
      <c r="P86" s="5">
        <f t="shared" si="19"/>
        <v>210.85460000000006</v>
      </c>
      <c r="Q86" s="5"/>
      <c r="R86" s="1"/>
      <c r="S86" s="1">
        <f t="shared" si="20"/>
        <v>16</v>
      </c>
      <c r="T86" s="1">
        <f t="shared" si="21"/>
        <v>11.507480621971848</v>
      </c>
      <c r="U86" s="1">
        <v>48.426200000000001</v>
      </c>
      <c r="V86" s="1">
        <v>34.031199999999998</v>
      </c>
      <c r="W86" s="1">
        <v>70.447199999999995</v>
      </c>
      <c r="X86" s="1">
        <v>69.61999999999999</v>
      </c>
      <c r="Y86" s="1">
        <v>72.352000000000004</v>
      </c>
      <c r="Z86" s="1">
        <v>74.599800000000002</v>
      </c>
      <c r="AA86" s="1">
        <v>55.080599999999997</v>
      </c>
      <c r="AB86" s="1">
        <v>70.643199999999993</v>
      </c>
      <c r="AC86" s="1">
        <v>47.294400000000003</v>
      </c>
      <c r="AD86" s="1">
        <v>74.667000000000002</v>
      </c>
      <c r="AE86" s="24" t="s">
        <v>43</v>
      </c>
      <c r="AF86" s="1">
        <f t="shared" si="23"/>
        <v>210.85460000000006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141</v>
      </c>
      <c r="B87" s="1" t="s">
        <v>35</v>
      </c>
      <c r="C87" s="1">
        <v>201</v>
      </c>
      <c r="D87" s="1">
        <v>38</v>
      </c>
      <c r="E87" s="1">
        <v>192</v>
      </c>
      <c r="F87" s="1">
        <v>33</v>
      </c>
      <c r="G87" s="7">
        <v>0.35</v>
      </c>
      <c r="H87" s="1">
        <v>50</v>
      </c>
      <c r="I87" s="1" t="s">
        <v>36</v>
      </c>
      <c r="J87" s="1">
        <v>214</v>
      </c>
      <c r="K87" s="1">
        <f t="shared" si="17"/>
        <v>-22</v>
      </c>
      <c r="L87" s="1"/>
      <c r="M87" s="1"/>
      <c r="N87" s="1">
        <v>521</v>
      </c>
      <c r="O87" s="1">
        <f t="shared" si="18"/>
        <v>38.4</v>
      </c>
      <c r="P87" s="5">
        <f t="shared" si="19"/>
        <v>60.399999999999977</v>
      </c>
      <c r="Q87" s="5"/>
      <c r="R87" s="1"/>
      <c r="S87" s="1">
        <f t="shared" si="20"/>
        <v>16</v>
      </c>
      <c r="T87" s="1">
        <f t="shared" si="21"/>
        <v>14.427083333333334</v>
      </c>
      <c r="U87" s="1">
        <v>50</v>
      </c>
      <c r="V87" s="1">
        <v>23.6</v>
      </c>
      <c r="W87" s="1">
        <v>36.200000000000003</v>
      </c>
      <c r="X87" s="1">
        <v>44.8</v>
      </c>
      <c r="Y87" s="1">
        <v>38.200000000000003</v>
      </c>
      <c r="Z87" s="1">
        <v>39</v>
      </c>
      <c r="AA87" s="1">
        <v>40.200000000000003</v>
      </c>
      <c r="AB87" s="1">
        <v>40</v>
      </c>
      <c r="AC87" s="1">
        <v>42.2</v>
      </c>
      <c r="AD87" s="1">
        <v>0.4</v>
      </c>
      <c r="AE87" s="1"/>
      <c r="AF87" s="1">
        <f t="shared" si="23"/>
        <v>21.13999999999999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142</v>
      </c>
      <c r="B88" s="1" t="s">
        <v>39</v>
      </c>
      <c r="C88" s="1">
        <v>349.40300000000002</v>
      </c>
      <c r="D88" s="1">
        <v>28.065000000000001</v>
      </c>
      <c r="E88" s="1">
        <v>84.486999999999995</v>
      </c>
      <c r="F88" s="1">
        <v>284.20800000000003</v>
      </c>
      <c r="G88" s="7">
        <v>1</v>
      </c>
      <c r="H88" s="1">
        <v>50</v>
      </c>
      <c r="I88" s="1" t="s">
        <v>36</v>
      </c>
      <c r="J88" s="1">
        <v>92</v>
      </c>
      <c r="K88" s="1">
        <f t="shared" si="17"/>
        <v>-7.5130000000000052</v>
      </c>
      <c r="L88" s="1"/>
      <c r="M88" s="1"/>
      <c r="N88" s="1">
        <v>0</v>
      </c>
      <c r="O88" s="1">
        <f t="shared" si="18"/>
        <v>16.897399999999998</v>
      </c>
      <c r="P88" s="5"/>
      <c r="Q88" s="5"/>
      <c r="R88" s="1"/>
      <c r="S88" s="1">
        <f t="shared" si="20"/>
        <v>16.819629055357634</v>
      </c>
      <c r="T88" s="1">
        <f t="shared" si="21"/>
        <v>16.819629055357634</v>
      </c>
      <c r="U88" s="1">
        <v>18.185400000000001</v>
      </c>
      <c r="V88" s="1">
        <v>20.133199999999999</v>
      </c>
      <c r="W88" s="1">
        <v>32.986199999999997</v>
      </c>
      <c r="X88" s="1">
        <v>24.594799999999999</v>
      </c>
      <c r="Y88" s="1">
        <v>31.189599999999999</v>
      </c>
      <c r="Z88" s="1">
        <v>27.263999999999999</v>
      </c>
      <c r="AA88" s="1">
        <v>15.907999999999999</v>
      </c>
      <c r="AB88" s="1">
        <v>27.348800000000001</v>
      </c>
      <c r="AC88" s="1">
        <v>15.9064</v>
      </c>
      <c r="AD88" s="1">
        <v>31.477</v>
      </c>
      <c r="AE88" s="25" t="s">
        <v>52</v>
      </c>
      <c r="AF88" s="1">
        <f t="shared" si="2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143</v>
      </c>
      <c r="B89" s="1" t="s">
        <v>35</v>
      </c>
      <c r="C89" s="1">
        <v>872</v>
      </c>
      <c r="D89" s="1">
        <v>81</v>
      </c>
      <c r="E89" s="1">
        <v>365</v>
      </c>
      <c r="F89" s="1">
        <v>559</v>
      </c>
      <c r="G89" s="7">
        <v>0.4</v>
      </c>
      <c r="H89" s="1">
        <v>50</v>
      </c>
      <c r="I89" s="1" t="s">
        <v>36</v>
      </c>
      <c r="J89" s="1">
        <v>376</v>
      </c>
      <c r="K89" s="1">
        <f t="shared" si="17"/>
        <v>-11</v>
      </c>
      <c r="L89" s="1"/>
      <c r="M89" s="1"/>
      <c r="N89" s="1">
        <v>299</v>
      </c>
      <c r="O89" s="1">
        <f t="shared" si="18"/>
        <v>73</v>
      </c>
      <c r="P89" s="5">
        <f t="shared" si="19"/>
        <v>310</v>
      </c>
      <c r="Q89" s="5"/>
      <c r="R89" s="1"/>
      <c r="S89" s="1">
        <f t="shared" si="20"/>
        <v>16</v>
      </c>
      <c r="T89" s="1">
        <f t="shared" si="21"/>
        <v>11.753424657534246</v>
      </c>
      <c r="U89" s="1">
        <v>71.8</v>
      </c>
      <c r="V89" s="1">
        <v>64.599999999999994</v>
      </c>
      <c r="W89" s="1">
        <v>100.6</v>
      </c>
      <c r="X89" s="1">
        <v>96.8</v>
      </c>
      <c r="Y89" s="1">
        <v>116.6</v>
      </c>
      <c r="Z89" s="1">
        <v>96.8</v>
      </c>
      <c r="AA89" s="1">
        <v>71.8</v>
      </c>
      <c r="AB89" s="1">
        <v>109.2</v>
      </c>
      <c r="AC89" s="1">
        <v>93.8</v>
      </c>
      <c r="AD89" s="1">
        <v>104.6</v>
      </c>
      <c r="AE89" s="24" t="s">
        <v>43</v>
      </c>
      <c r="AF89" s="1">
        <f t="shared" si="23"/>
        <v>124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144</v>
      </c>
      <c r="B90" s="1" t="s">
        <v>35</v>
      </c>
      <c r="C90" s="1">
        <v>39</v>
      </c>
      <c r="D90" s="1">
        <v>1645</v>
      </c>
      <c r="E90" s="1">
        <v>191</v>
      </c>
      <c r="F90" s="1">
        <v>1468</v>
      </c>
      <c r="G90" s="7">
        <v>0.41</v>
      </c>
      <c r="H90" s="1">
        <v>50</v>
      </c>
      <c r="I90" s="10" t="s">
        <v>75</v>
      </c>
      <c r="J90" s="1">
        <v>601</v>
      </c>
      <c r="K90" s="1">
        <f t="shared" si="17"/>
        <v>-410</v>
      </c>
      <c r="L90" s="1"/>
      <c r="M90" s="1"/>
      <c r="N90" s="1">
        <v>0</v>
      </c>
      <c r="O90" s="1">
        <f t="shared" si="18"/>
        <v>38.200000000000003</v>
      </c>
      <c r="P90" s="5"/>
      <c r="Q90" s="5"/>
      <c r="R90" s="1"/>
      <c r="S90" s="1">
        <f t="shared" si="20"/>
        <v>38.429319371727743</v>
      </c>
      <c r="T90" s="1">
        <f t="shared" si="21"/>
        <v>38.429319371727743</v>
      </c>
      <c r="U90" s="1">
        <v>132.6</v>
      </c>
      <c r="V90" s="1">
        <v>51.2</v>
      </c>
      <c r="W90" s="1">
        <v>32</v>
      </c>
      <c r="X90" s="1">
        <v>121.51300000000001</v>
      </c>
      <c r="Y90" s="1">
        <v>109.6</v>
      </c>
      <c r="Z90" s="1">
        <v>93.4</v>
      </c>
      <c r="AA90" s="1">
        <v>82.2</v>
      </c>
      <c r="AB90" s="1">
        <v>116.1126</v>
      </c>
      <c r="AC90" s="1">
        <v>96.2</v>
      </c>
      <c r="AD90" s="1">
        <v>104.2</v>
      </c>
      <c r="AE90" s="1"/>
      <c r="AF90" s="1">
        <f t="shared" si="23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145</v>
      </c>
      <c r="B91" s="1" t="s">
        <v>39</v>
      </c>
      <c r="C91" s="1">
        <v>150.12</v>
      </c>
      <c r="D91" s="1">
        <v>129.11000000000001</v>
      </c>
      <c r="E91" s="1">
        <v>84.756</v>
      </c>
      <c r="F91" s="1">
        <v>175.63900000000001</v>
      </c>
      <c r="G91" s="7">
        <v>1</v>
      </c>
      <c r="H91" s="1">
        <v>50</v>
      </c>
      <c r="I91" s="1" t="s">
        <v>36</v>
      </c>
      <c r="J91" s="1">
        <v>130.5</v>
      </c>
      <c r="K91" s="1">
        <f t="shared" si="17"/>
        <v>-45.744</v>
      </c>
      <c r="L91" s="1"/>
      <c r="M91" s="1"/>
      <c r="N91" s="1">
        <v>150</v>
      </c>
      <c r="O91" s="1">
        <f t="shared" si="18"/>
        <v>16.9512</v>
      </c>
      <c r="P91" s="5"/>
      <c r="Q91" s="5"/>
      <c r="R91" s="1"/>
      <c r="S91" s="1">
        <f t="shared" si="20"/>
        <v>19.210380386049366</v>
      </c>
      <c r="T91" s="1">
        <f t="shared" si="21"/>
        <v>19.210380386049366</v>
      </c>
      <c r="U91" s="1">
        <v>23.435600000000001</v>
      </c>
      <c r="V91" s="1">
        <v>20.694800000000001</v>
      </c>
      <c r="W91" s="1">
        <v>21.181999999999999</v>
      </c>
      <c r="X91" s="1">
        <v>26.456399999999999</v>
      </c>
      <c r="Y91" s="1">
        <v>34.141000000000012</v>
      </c>
      <c r="Z91" s="1">
        <v>26.589200000000002</v>
      </c>
      <c r="AA91" s="1">
        <v>21.214600000000001</v>
      </c>
      <c r="AB91" s="1">
        <v>33.823599999999999</v>
      </c>
      <c r="AC91" s="1">
        <v>18.761199999999999</v>
      </c>
      <c r="AD91" s="1">
        <v>32.783000000000001</v>
      </c>
      <c r="AE91" s="14" t="s">
        <v>43</v>
      </c>
      <c r="AF91" s="1">
        <f t="shared" si="23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146</v>
      </c>
      <c r="B92" s="1" t="s">
        <v>35</v>
      </c>
      <c r="C92" s="1">
        <v>-19</v>
      </c>
      <c r="D92" s="1">
        <v>324</v>
      </c>
      <c r="E92" s="1">
        <v>22</v>
      </c>
      <c r="F92" s="1">
        <v>276</v>
      </c>
      <c r="G92" s="7">
        <v>0.3</v>
      </c>
      <c r="H92" s="1">
        <v>50</v>
      </c>
      <c r="I92" s="10" t="s">
        <v>75</v>
      </c>
      <c r="J92" s="1">
        <v>435</v>
      </c>
      <c r="K92" s="1">
        <f t="shared" si="17"/>
        <v>-413</v>
      </c>
      <c r="L92" s="1"/>
      <c r="M92" s="1"/>
      <c r="N92" s="1">
        <v>600</v>
      </c>
      <c r="O92" s="1">
        <f t="shared" si="18"/>
        <v>4.4000000000000004</v>
      </c>
      <c r="P92" s="5"/>
      <c r="Q92" s="5"/>
      <c r="R92" s="1"/>
      <c r="S92" s="1">
        <f t="shared" si="20"/>
        <v>199.09090909090907</v>
      </c>
      <c r="T92" s="1">
        <f t="shared" si="21"/>
        <v>199.09090909090907</v>
      </c>
      <c r="U92" s="1">
        <v>38.799999999999997</v>
      </c>
      <c r="V92" s="1">
        <v>34.6</v>
      </c>
      <c r="W92" s="1">
        <v>17.8</v>
      </c>
      <c r="X92" s="1">
        <v>26.2</v>
      </c>
      <c r="Y92" s="1">
        <v>24</v>
      </c>
      <c r="Z92" s="1">
        <v>18.399999999999999</v>
      </c>
      <c r="AA92" s="1">
        <v>24.6</v>
      </c>
      <c r="AB92" s="1">
        <v>27.4</v>
      </c>
      <c r="AC92" s="1">
        <v>0</v>
      </c>
      <c r="AD92" s="1">
        <v>0</v>
      </c>
      <c r="AE92" s="1" t="s">
        <v>147</v>
      </c>
      <c r="AF92" s="1">
        <f t="shared" si="23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148</v>
      </c>
      <c r="B93" s="1" t="s">
        <v>35</v>
      </c>
      <c r="C93" s="1">
        <v>2</v>
      </c>
      <c r="D93" s="1">
        <v>505</v>
      </c>
      <c r="E93" s="1">
        <v>1</v>
      </c>
      <c r="F93" s="1">
        <v>496</v>
      </c>
      <c r="G93" s="7">
        <v>0.18</v>
      </c>
      <c r="H93" s="1">
        <v>50</v>
      </c>
      <c r="I93" s="1" t="s">
        <v>36</v>
      </c>
      <c r="J93" s="1">
        <v>245</v>
      </c>
      <c r="K93" s="1">
        <f t="shared" si="17"/>
        <v>-244</v>
      </c>
      <c r="L93" s="1"/>
      <c r="M93" s="1"/>
      <c r="N93" s="1">
        <v>111</v>
      </c>
      <c r="O93" s="1">
        <f t="shared" si="18"/>
        <v>0.2</v>
      </c>
      <c r="P93" s="5"/>
      <c r="Q93" s="5"/>
      <c r="R93" s="1"/>
      <c r="S93" s="1">
        <f t="shared" si="20"/>
        <v>3035</v>
      </c>
      <c r="T93" s="1">
        <f t="shared" si="21"/>
        <v>3035</v>
      </c>
      <c r="U93" s="1">
        <v>34.799999999999997</v>
      </c>
      <c r="V93" s="1">
        <v>54.8</v>
      </c>
      <c r="W93" s="1">
        <v>8.1999999999999993</v>
      </c>
      <c r="X93" s="1">
        <v>63.4</v>
      </c>
      <c r="Y93" s="1">
        <v>63.6</v>
      </c>
      <c r="Z93" s="1">
        <v>54.4</v>
      </c>
      <c r="AA93" s="1">
        <v>54.2</v>
      </c>
      <c r="AB93" s="1">
        <v>59</v>
      </c>
      <c r="AC93" s="1">
        <v>35</v>
      </c>
      <c r="AD93" s="1">
        <v>44.8</v>
      </c>
      <c r="AE93" s="1" t="s">
        <v>37</v>
      </c>
      <c r="AF93" s="1">
        <f t="shared" si="2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149</v>
      </c>
      <c r="B94" s="1" t="s">
        <v>39</v>
      </c>
      <c r="C94" s="1">
        <v>46.548999999999999</v>
      </c>
      <c r="D94" s="1">
        <v>63.039000000000001</v>
      </c>
      <c r="E94" s="1">
        <v>27.771999999999998</v>
      </c>
      <c r="F94" s="1">
        <v>77.813000000000002</v>
      </c>
      <c r="G94" s="7">
        <v>1</v>
      </c>
      <c r="H94" s="1">
        <v>60</v>
      </c>
      <c r="I94" s="1" t="s">
        <v>36</v>
      </c>
      <c r="J94" s="1">
        <v>26.5</v>
      </c>
      <c r="K94" s="1">
        <f t="shared" si="17"/>
        <v>1.2719999999999985</v>
      </c>
      <c r="L94" s="1"/>
      <c r="M94" s="1"/>
      <c r="N94" s="1">
        <v>79</v>
      </c>
      <c r="O94" s="1">
        <f t="shared" si="18"/>
        <v>5.5543999999999993</v>
      </c>
      <c r="P94" s="5"/>
      <c r="Q94" s="5"/>
      <c r="R94" s="1"/>
      <c r="S94" s="1">
        <f t="shared" si="20"/>
        <v>28.232212300158434</v>
      </c>
      <c r="T94" s="1">
        <f t="shared" si="21"/>
        <v>28.232212300158434</v>
      </c>
      <c r="U94" s="1">
        <v>10.154199999999999</v>
      </c>
      <c r="V94" s="1">
        <v>9.3132000000000001</v>
      </c>
      <c r="W94" s="1">
        <v>8.5132000000000012</v>
      </c>
      <c r="X94" s="1">
        <v>9.0533999999999999</v>
      </c>
      <c r="Y94" s="1">
        <v>6.1576000000000004</v>
      </c>
      <c r="Z94" s="1">
        <v>2.7229999999999999</v>
      </c>
      <c r="AA94" s="1">
        <v>0.47160000000000002</v>
      </c>
      <c r="AB94" s="1">
        <v>1.6215999999999999</v>
      </c>
      <c r="AC94" s="1">
        <v>3.6783999999999999</v>
      </c>
      <c r="AD94" s="1">
        <v>0.54420000000000002</v>
      </c>
      <c r="AE94" s="25" t="s">
        <v>52</v>
      </c>
      <c r="AF94" s="1">
        <f t="shared" si="23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150</v>
      </c>
      <c r="B95" s="1" t="s">
        <v>35</v>
      </c>
      <c r="C95" s="1">
        <v>15</v>
      </c>
      <c r="D95" s="1">
        <v>20</v>
      </c>
      <c r="E95" s="1">
        <v>26</v>
      </c>
      <c r="F95" s="1"/>
      <c r="G95" s="7">
        <v>0.4</v>
      </c>
      <c r="H95" s="1">
        <v>60</v>
      </c>
      <c r="I95" s="1" t="s">
        <v>36</v>
      </c>
      <c r="J95" s="1">
        <v>41</v>
      </c>
      <c r="K95" s="1">
        <f t="shared" si="17"/>
        <v>-15</v>
      </c>
      <c r="L95" s="1"/>
      <c r="M95" s="1"/>
      <c r="N95" s="1">
        <v>187</v>
      </c>
      <c r="O95" s="1">
        <f t="shared" si="18"/>
        <v>5.2</v>
      </c>
      <c r="P95" s="5"/>
      <c r="Q95" s="5"/>
      <c r="R95" s="1"/>
      <c r="S95" s="1">
        <f t="shared" si="20"/>
        <v>35.96153846153846</v>
      </c>
      <c r="T95" s="1">
        <f t="shared" si="21"/>
        <v>35.96153846153846</v>
      </c>
      <c r="U95" s="1">
        <v>18.8</v>
      </c>
      <c r="V95" s="1">
        <v>6.2</v>
      </c>
      <c r="W95" s="1">
        <v>9.4</v>
      </c>
      <c r="X95" s="1">
        <v>13.8</v>
      </c>
      <c r="Y95" s="1">
        <v>9.8000000000000007</v>
      </c>
      <c r="Z95" s="1">
        <v>8</v>
      </c>
      <c r="AA95" s="1">
        <v>10.199999999999999</v>
      </c>
      <c r="AB95" s="1">
        <v>10.8</v>
      </c>
      <c r="AC95" s="1">
        <v>4.4000000000000004</v>
      </c>
      <c r="AD95" s="1">
        <v>0.2</v>
      </c>
      <c r="AE95" s="1" t="s">
        <v>151</v>
      </c>
      <c r="AF95" s="1">
        <f t="shared" si="23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 t="s">
        <v>152</v>
      </c>
      <c r="B96" s="1" t="s">
        <v>39</v>
      </c>
      <c r="C96" s="1">
        <v>46.411000000000001</v>
      </c>
      <c r="D96" s="1"/>
      <c r="E96" s="1"/>
      <c r="F96" s="1">
        <v>46.411000000000001</v>
      </c>
      <c r="G96" s="7">
        <v>1</v>
      </c>
      <c r="H96" s="1" t="e">
        <v>#N/A</v>
      </c>
      <c r="I96" s="1" t="s">
        <v>36</v>
      </c>
      <c r="J96" s="1"/>
      <c r="K96" s="1">
        <f t="shared" si="17"/>
        <v>0</v>
      </c>
      <c r="L96" s="1"/>
      <c r="M96" s="1"/>
      <c r="N96" s="1">
        <v>0</v>
      </c>
      <c r="O96" s="1">
        <f t="shared" si="18"/>
        <v>0</v>
      </c>
      <c r="P96" s="5"/>
      <c r="Q96" s="5"/>
      <c r="R96" s="1"/>
      <c r="S96" s="1" t="e">
        <f t="shared" si="20"/>
        <v>#DIV/0!</v>
      </c>
      <c r="T96" s="1" t="e">
        <f t="shared" si="21"/>
        <v>#DIV/0!</v>
      </c>
      <c r="U96" s="1">
        <v>0</v>
      </c>
      <c r="V96" s="1">
        <v>0</v>
      </c>
      <c r="W96" s="1">
        <v>1.9334</v>
      </c>
      <c r="X96" s="1">
        <v>0.1686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4" t="s">
        <v>186</v>
      </c>
      <c r="AF96" s="1">
        <f t="shared" si="23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1" t="s">
        <v>153</v>
      </c>
      <c r="B97" s="11" t="s">
        <v>39</v>
      </c>
      <c r="C97" s="11">
        <v>22.103999999999999</v>
      </c>
      <c r="D97" s="11"/>
      <c r="E97" s="11"/>
      <c r="F97" s="11">
        <v>22.103999999999999</v>
      </c>
      <c r="G97" s="12">
        <v>0</v>
      </c>
      <c r="H97" s="11" t="e">
        <v>#N/A</v>
      </c>
      <c r="I97" s="11" t="s">
        <v>45</v>
      </c>
      <c r="J97" s="11"/>
      <c r="K97" s="11">
        <f t="shared" si="17"/>
        <v>0</v>
      </c>
      <c r="L97" s="11"/>
      <c r="M97" s="11"/>
      <c r="N97" s="11">
        <v>0</v>
      </c>
      <c r="O97" s="11">
        <f t="shared" si="18"/>
        <v>0</v>
      </c>
      <c r="P97" s="13"/>
      <c r="Q97" s="13"/>
      <c r="R97" s="11"/>
      <c r="S97" s="11" t="e">
        <f t="shared" si="20"/>
        <v>#DIV/0!</v>
      </c>
      <c r="T97" s="11" t="e">
        <f t="shared" si="21"/>
        <v>#DIV/0!</v>
      </c>
      <c r="U97" s="11">
        <v>0.67999999999999994</v>
      </c>
      <c r="V97" s="11">
        <v>0</v>
      </c>
      <c r="W97" s="11">
        <v>0</v>
      </c>
      <c r="X97" s="11">
        <v>0</v>
      </c>
      <c r="Y97" s="11">
        <v>2.3778000000000001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4" t="s">
        <v>176</v>
      </c>
      <c r="AF97" s="1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 t="s">
        <v>154</v>
      </c>
      <c r="B98" s="1" t="s">
        <v>35</v>
      </c>
      <c r="C98" s="1">
        <v>9</v>
      </c>
      <c r="D98" s="1">
        <v>6</v>
      </c>
      <c r="E98" s="1">
        <v>6</v>
      </c>
      <c r="F98" s="1">
        <v>-2</v>
      </c>
      <c r="G98" s="7">
        <v>0.33</v>
      </c>
      <c r="H98" s="1" t="e">
        <v>#N/A</v>
      </c>
      <c r="I98" s="1" t="s">
        <v>36</v>
      </c>
      <c r="J98" s="1">
        <v>100</v>
      </c>
      <c r="K98" s="1">
        <f t="shared" si="17"/>
        <v>-94</v>
      </c>
      <c r="L98" s="1"/>
      <c r="M98" s="1"/>
      <c r="N98" s="1">
        <v>0</v>
      </c>
      <c r="O98" s="1">
        <f t="shared" si="18"/>
        <v>1.2</v>
      </c>
      <c r="P98" s="5">
        <v>16</v>
      </c>
      <c r="Q98" s="5"/>
      <c r="R98" s="1"/>
      <c r="S98" s="1">
        <f t="shared" si="20"/>
        <v>11.666666666666668</v>
      </c>
      <c r="T98" s="1">
        <f t="shared" si="21"/>
        <v>-1.6666666666666667</v>
      </c>
      <c r="U98" s="1">
        <v>0.4</v>
      </c>
      <c r="V98" s="1">
        <v>0.6</v>
      </c>
      <c r="W98" s="1">
        <v>1.2</v>
      </c>
      <c r="X98" s="1">
        <v>2.2000000000000002</v>
      </c>
      <c r="Y98" s="1">
        <v>1.2</v>
      </c>
      <c r="Z98" s="1">
        <v>0.2</v>
      </c>
      <c r="AA98" s="1">
        <v>0.6</v>
      </c>
      <c r="AB98" s="1">
        <v>0</v>
      </c>
      <c r="AC98" s="1">
        <v>0</v>
      </c>
      <c r="AD98" s="1">
        <v>0</v>
      </c>
      <c r="AE98" s="1" t="s">
        <v>155</v>
      </c>
      <c r="AF98" s="1">
        <f t="shared" ref="AF98:AF103" si="24">G98*P98</f>
        <v>5.28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 t="s">
        <v>156</v>
      </c>
      <c r="B99" s="1" t="s">
        <v>39</v>
      </c>
      <c r="C99" s="1">
        <v>7.5419999999999998</v>
      </c>
      <c r="D99" s="1"/>
      <c r="E99" s="1"/>
      <c r="F99" s="1">
        <v>7.5419999999999998</v>
      </c>
      <c r="G99" s="7">
        <v>1</v>
      </c>
      <c r="H99" s="1" t="e">
        <v>#N/A</v>
      </c>
      <c r="I99" s="1" t="s">
        <v>36</v>
      </c>
      <c r="J99" s="1"/>
      <c r="K99" s="1">
        <f t="shared" si="17"/>
        <v>0</v>
      </c>
      <c r="L99" s="1"/>
      <c r="M99" s="1"/>
      <c r="N99" s="1">
        <v>0</v>
      </c>
      <c r="O99" s="1">
        <f t="shared" si="18"/>
        <v>0</v>
      </c>
      <c r="P99" s="5"/>
      <c r="Q99" s="5"/>
      <c r="R99" s="1"/>
      <c r="S99" s="1" t="e">
        <f t="shared" si="20"/>
        <v>#DIV/0!</v>
      </c>
      <c r="T99" s="1" t="e">
        <f t="shared" si="21"/>
        <v>#DIV/0!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4" t="s">
        <v>187</v>
      </c>
      <c r="AF99" s="1">
        <f t="shared" si="24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 t="s">
        <v>157</v>
      </c>
      <c r="B100" s="1" t="s">
        <v>35</v>
      </c>
      <c r="C100" s="1">
        <v>12</v>
      </c>
      <c r="D100" s="1">
        <v>1</v>
      </c>
      <c r="E100" s="1">
        <v>1</v>
      </c>
      <c r="F100" s="1">
        <v>12</v>
      </c>
      <c r="G100" s="7">
        <v>0.84</v>
      </c>
      <c r="H100" s="1">
        <v>50</v>
      </c>
      <c r="I100" s="1" t="s">
        <v>36</v>
      </c>
      <c r="J100" s="1">
        <v>4</v>
      </c>
      <c r="K100" s="1">
        <f t="shared" si="17"/>
        <v>-3</v>
      </c>
      <c r="L100" s="1"/>
      <c r="M100" s="1"/>
      <c r="N100" s="1">
        <v>4</v>
      </c>
      <c r="O100" s="1">
        <f t="shared" si="18"/>
        <v>0.2</v>
      </c>
      <c r="P100" s="5"/>
      <c r="Q100" s="5"/>
      <c r="R100" s="1"/>
      <c r="S100" s="1">
        <f t="shared" si="20"/>
        <v>80</v>
      </c>
      <c r="T100" s="1">
        <f t="shared" si="21"/>
        <v>80</v>
      </c>
      <c r="U100" s="1">
        <v>1</v>
      </c>
      <c r="V100" s="1">
        <v>0.6</v>
      </c>
      <c r="W100" s="1">
        <v>1</v>
      </c>
      <c r="X100" s="1">
        <v>1.8</v>
      </c>
      <c r="Y100" s="1">
        <v>0.2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4" t="s">
        <v>188</v>
      </c>
      <c r="AF100" s="1">
        <f t="shared" si="24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 t="s">
        <v>158</v>
      </c>
      <c r="B101" s="1" t="s">
        <v>35</v>
      </c>
      <c r="C101" s="1">
        <v>58</v>
      </c>
      <c r="D101" s="1">
        <v>513</v>
      </c>
      <c r="E101" s="1">
        <v>84</v>
      </c>
      <c r="F101" s="1">
        <v>472</v>
      </c>
      <c r="G101" s="7">
        <v>0.35</v>
      </c>
      <c r="H101" s="1">
        <v>50</v>
      </c>
      <c r="I101" s="1" t="s">
        <v>36</v>
      </c>
      <c r="J101" s="1">
        <v>293</v>
      </c>
      <c r="K101" s="1">
        <f t="shared" si="17"/>
        <v>-209</v>
      </c>
      <c r="L101" s="1"/>
      <c r="M101" s="1"/>
      <c r="N101" s="1">
        <v>353</v>
      </c>
      <c r="O101" s="1">
        <f t="shared" si="18"/>
        <v>16.8</v>
      </c>
      <c r="P101" s="5"/>
      <c r="Q101" s="5"/>
      <c r="R101" s="1"/>
      <c r="S101" s="1">
        <f t="shared" si="20"/>
        <v>49.107142857142854</v>
      </c>
      <c r="T101" s="1">
        <f t="shared" si="21"/>
        <v>49.107142857142854</v>
      </c>
      <c r="U101" s="1">
        <v>50.8</v>
      </c>
      <c r="V101" s="1">
        <v>51</v>
      </c>
      <c r="W101" s="1">
        <v>30.4</v>
      </c>
      <c r="X101" s="1">
        <v>180.8</v>
      </c>
      <c r="Y101" s="1">
        <v>148.6</v>
      </c>
      <c r="Z101" s="1">
        <v>218.8</v>
      </c>
      <c r="AA101" s="1">
        <v>41.6</v>
      </c>
      <c r="AB101" s="1">
        <v>0</v>
      </c>
      <c r="AC101" s="1">
        <v>0</v>
      </c>
      <c r="AD101" s="1">
        <v>0</v>
      </c>
      <c r="AE101" s="1" t="s">
        <v>159</v>
      </c>
      <c r="AF101" s="1">
        <f t="shared" si="24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 t="s">
        <v>160</v>
      </c>
      <c r="B102" s="1" t="s">
        <v>39</v>
      </c>
      <c r="C102" s="1">
        <v>255.49700000000001</v>
      </c>
      <c r="D102" s="1">
        <v>165.404</v>
      </c>
      <c r="E102" s="1">
        <v>105.33</v>
      </c>
      <c r="F102" s="1">
        <v>272.04000000000002</v>
      </c>
      <c r="G102" s="7">
        <v>1</v>
      </c>
      <c r="H102" s="1">
        <v>50</v>
      </c>
      <c r="I102" s="1" t="s">
        <v>36</v>
      </c>
      <c r="J102" s="1">
        <v>136.5</v>
      </c>
      <c r="K102" s="1">
        <f t="shared" ref="K102:K112" si="25">E102-J102</f>
        <v>-31.17</v>
      </c>
      <c r="L102" s="1"/>
      <c r="M102" s="1"/>
      <c r="N102" s="1">
        <v>168</v>
      </c>
      <c r="O102" s="1">
        <f t="shared" si="18"/>
        <v>21.065999999999999</v>
      </c>
      <c r="P102" s="5"/>
      <c r="Q102" s="5"/>
      <c r="R102" s="1"/>
      <c r="S102" s="1">
        <f t="shared" si="20"/>
        <v>20.888635716320138</v>
      </c>
      <c r="T102" s="1">
        <f t="shared" si="21"/>
        <v>20.888635716320138</v>
      </c>
      <c r="U102" s="1">
        <v>31.290199999999999</v>
      </c>
      <c r="V102" s="1">
        <v>29.072399999999998</v>
      </c>
      <c r="W102" s="1">
        <v>33.468800000000002</v>
      </c>
      <c r="X102" s="1">
        <v>28.153400000000001</v>
      </c>
      <c r="Y102" s="1">
        <v>36.503399999999999</v>
      </c>
      <c r="Z102" s="1">
        <v>9.9518000000000004</v>
      </c>
      <c r="AA102" s="1">
        <v>0</v>
      </c>
      <c r="AB102" s="1">
        <v>0</v>
      </c>
      <c r="AC102" s="1">
        <v>0</v>
      </c>
      <c r="AD102" s="1">
        <v>0</v>
      </c>
      <c r="AE102" s="14" t="s">
        <v>189</v>
      </c>
      <c r="AF102" s="1">
        <f t="shared" si="24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 t="s">
        <v>161</v>
      </c>
      <c r="B103" s="1" t="s">
        <v>35</v>
      </c>
      <c r="C103" s="1">
        <v>736.9</v>
      </c>
      <c r="D103" s="1">
        <v>462</v>
      </c>
      <c r="E103" s="1">
        <v>444</v>
      </c>
      <c r="F103" s="1">
        <v>703.9</v>
      </c>
      <c r="G103" s="7">
        <v>0.35</v>
      </c>
      <c r="H103" s="1">
        <v>50</v>
      </c>
      <c r="I103" s="1" t="s">
        <v>36</v>
      </c>
      <c r="J103" s="1">
        <v>458</v>
      </c>
      <c r="K103" s="1">
        <f t="shared" si="25"/>
        <v>-14</v>
      </c>
      <c r="L103" s="1"/>
      <c r="M103" s="1"/>
      <c r="N103" s="1">
        <v>159</v>
      </c>
      <c r="O103" s="1">
        <f t="shared" si="18"/>
        <v>88.8</v>
      </c>
      <c r="P103" s="5">
        <f t="shared" ref="P103" si="26">16*O103-N103-F103</f>
        <v>557.9</v>
      </c>
      <c r="Q103" s="5"/>
      <c r="R103" s="1"/>
      <c r="S103" s="1">
        <f t="shared" si="20"/>
        <v>16</v>
      </c>
      <c r="T103" s="1">
        <f t="shared" si="21"/>
        <v>9.7173423423423415</v>
      </c>
      <c r="U103" s="1">
        <v>74.2</v>
      </c>
      <c r="V103" s="1">
        <v>87.8</v>
      </c>
      <c r="W103" s="1">
        <v>100.02</v>
      </c>
      <c r="X103" s="1">
        <v>73.8</v>
      </c>
      <c r="Y103" s="1">
        <v>89.8</v>
      </c>
      <c r="Z103" s="1">
        <v>68</v>
      </c>
      <c r="AA103" s="1">
        <v>30.6</v>
      </c>
      <c r="AB103" s="1">
        <v>0</v>
      </c>
      <c r="AC103" s="1">
        <v>0</v>
      </c>
      <c r="AD103" s="1">
        <v>0</v>
      </c>
      <c r="AE103" s="1" t="s">
        <v>162</v>
      </c>
      <c r="AF103" s="1">
        <f t="shared" si="24"/>
        <v>195.26499999999999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1" t="s">
        <v>163</v>
      </c>
      <c r="B104" s="11" t="s">
        <v>35</v>
      </c>
      <c r="C104" s="11"/>
      <c r="D104" s="11">
        <v>14</v>
      </c>
      <c r="E104" s="11">
        <v>2</v>
      </c>
      <c r="F104" s="11">
        <v>-2</v>
      </c>
      <c r="G104" s="12">
        <v>0</v>
      </c>
      <c r="H104" s="11" t="e">
        <v>#N/A</v>
      </c>
      <c r="I104" s="11" t="s">
        <v>45</v>
      </c>
      <c r="J104" s="11">
        <v>59</v>
      </c>
      <c r="K104" s="11">
        <f t="shared" si="25"/>
        <v>-57</v>
      </c>
      <c r="L104" s="11"/>
      <c r="M104" s="11"/>
      <c r="N104" s="11">
        <v>0</v>
      </c>
      <c r="O104" s="11">
        <f t="shared" si="18"/>
        <v>0.4</v>
      </c>
      <c r="P104" s="13"/>
      <c r="Q104" s="13"/>
      <c r="R104" s="11"/>
      <c r="S104" s="11">
        <f t="shared" si="20"/>
        <v>-5</v>
      </c>
      <c r="T104" s="11">
        <f t="shared" si="21"/>
        <v>-5</v>
      </c>
      <c r="U104" s="11">
        <v>3.6</v>
      </c>
      <c r="V104" s="11">
        <v>12.6</v>
      </c>
      <c r="W104" s="11">
        <v>17.8</v>
      </c>
      <c r="X104" s="11">
        <v>12.6</v>
      </c>
      <c r="Y104" s="11">
        <v>11.6</v>
      </c>
      <c r="Z104" s="11">
        <v>15.8</v>
      </c>
      <c r="AA104" s="11">
        <v>4.2</v>
      </c>
      <c r="AB104" s="11">
        <v>0</v>
      </c>
      <c r="AC104" s="11">
        <v>0</v>
      </c>
      <c r="AD104" s="11">
        <v>0</v>
      </c>
      <c r="AE104" s="11" t="s">
        <v>164</v>
      </c>
      <c r="AF104" s="1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 t="s">
        <v>165</v>
      </c>
      <c r="B105" s="1" t="s">
        <v>35</v>
      </c>
      <c r="C105" s="1">
        <v>42</v>
      </c>
      <c r="D105" s="1">
        <v>3</v>
      </c>
      <c r="E105" s="1">
        <v>38</v>
      </c>
      <c r="F105" s="1">
        <v>2</v>
      </c>
      <c r="G105" s="7">
        <v>0.3</v>
      </c>
      <c r="H105" s="1">
        <v>45</v>
      </c>
      <c r="I105" s="1" t="s">
        <v>36</v>
      </c>
      <c r="J105" s="1">
        <v>56</v>
      </c>
      <c r="K105" s="1">
        <f t="shared" si="25"/>
        <v>-18</v>
      </c>
      <c r="L105" s="1"/>
      <c r="M105" s="1"/>
      <c r="N105" s="1">
        <v>0</v>
      </c>
      <c r="O105" s="1">
        <f t="shared" si="18"/>
        <v>7.6</v>
      </c>
      <c r="P105" s="5">
        <f>8*O105-N105-F105</f>
        <v>58.8</v>
      </c>
      <c r="Q105" s="5"/>
      <c r="R105" s="1"/>
      <c r="S105" s="1">
        <f t="shared" si="20"/>
        <v>8</v>
      </c>
      <c r="T105" s="1">
        <f t="shared" si="21"/>
        <v>0.26315789473684209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 t="s">
        <v>166</v>
      </c>
      <c r="AF105" s="1">
        <f>G105*P105</f>
        <v>17.639999999999997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 t="s">
        <v>167</v>
      </c>
      <c r="B106" s="1" t="s">
        <v>35</v>
      </c>
      <c r="C106" s="1">
        <v>154</v>
      </c>
      <c r="D106" s="1">
        <v>5</v>
      </c>
      <c r="E106" s="1">
        <v>18</v>
      </c>
      <c r="F106" s="1">
        <v>139</v>
      </c>
      <c r="G106" s="7">
        <v>0.28000000000000003</v>
      </c>
      <c r="H106" s="1">
        <v>45</v>
      </c>
      <c r="I106" s="1" t="s">
        <v>36</v>
      </c>
      <c r="J106" s="1">
        <v>18</v>
      </c>
      <c r="K106" s="1">
        <f t="shared" si="25"/>
        <v>0</v>
      </c>
      <c r="L106" s="1"/>
      <c r="M106" s="1"/>
      <c r="N106" s="1">
        <v>0</v>
      </c>
      <c r="O106" s="1">
        <f t="shared" si="18"/>
        <v>3.6</v>
      </c>
      <c r="P106" s="5"/>
      <c r="Q106" s="5"/>
      <c r="R106" s="1"/>
      <c r="S106" s="1">
        <f t="shared" si="20"/>
        <v>38.611111111111107</v>
      </c>
      <c r="T106" s="1">
        <f t="shared" si="21"/>
        <v>38.611111111111107</v>
      </c>
      <c r="U106" s="1">
        <v>1.8</v>
      </c>
      <c r="V106" s="1">
        <v>1.4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4" t="s">
        <v>190</v>
      </c>
      <c r="AF106" s="1">
        <f>G106*P106</f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 t="s">
        <v>168</v>
      </c>
      <c r="B107" s="1" t="s">
        <v>35</v>
      </c>
      <c r="C107" s="1">
        <v>79</v>
      </c>
      <c r="D107" s="1">
        <v>232</v>
      </c>
      <c r="E107" s="15">
        <f>25+E52</f>
        <v>78</v>
      </c>
      <c r="F107" s="1">
        <v>227</v>
      </c>
      <c r="G107" s="7">
        <v>0.28000000000000003</v>
      </c>
      <c r="H107" s="1">
        <v>45</v>
      </c>
      <c r="I107" s="1" t="s">
        <v>36</v>
      </c>
      <c r="J107" s="1">
        <v>41</v>
      </c>
      <c r="K107" s="1">
        <f t="shared" si="25"/>
        <v>37</v>
      </c>
      <c r="L107" s="1"/>
      <c r="M107" s="1"/>
      <c r="N107" s="1">
        <v>0</v>
      </c>
      <c r="O107" s="1">
        <f t="shared" si="18"/>
        <v>15.6</v>
      </c>
      <c r="P107" s="5">
        <f t="shared" ref="P107:P109" si="27">16*O107-N107-F107</f>
        <v>22.599999999999994</v>
      </c>
      <c r="Q107" s="5"/>
      <c r="R107" s="1"/>
      <c r="S107" s="1">
        <f t="shared" si="20"/>
        <v>16</v>
      </c>
      <c r="T107" s="1">
        <f t="shared" si="21"/>
        <v>14.551282051282051</v>
      </c>
      <c r="U107" s="1">
        <v>0.2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 t="s">
        <v>177</v>
      </c>
      <c r="AF107" s="1">
        <f>G107*P107</f>
        <v>6.3279999999999994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 t="s">
        <v>169</v>
      </c>
      <c r="B108" s="1" t="s">
        <v>35</v>
      </c>
      <c r="C108" s="1">
        <v>220</v>
      </c>
      <c r="D108" s="1">
        <v>7</v>
      </c>
      <c r="E108" s="15">
        <f>17+E55</f>
        <v>25</v>
      </c>
      <c r="F108" s="1">
        <v>163</v>
      </c>
      <c r="G108" s="7">
        <v>0.28000000000000003</v>
      </c>
      <c r="H108" s="1">
        <v>45</v>
      </c>
      <c r="I108" s="1" t="s">
        <v>36</v>
      </c>
      <c r="J108" s="1">
        <v>18</v>
      </c>
      <c r="K108" s="1">
        <f t="shared" si="25"/>
        <v>7</v>
      </c>
      <c r="L108" s="1"/>
      <c r="M108" s="1"/>
      <c r="N108" s="1">
        <v>0</v>
      </c>
      <c r="O108" s="1">
        <f t="shared" si="18"/>
        <v>5</v>
      </c>
      <c r="P108" s="5"/>
      <c r="Q108" s="5"/>
      <c r="R108" s="1"/>
      <c r="S108" s="1">
        <f t="shared" si="20"/>
        <v>32.6</v>
      </c>
      <c r="T108" s="1">
        <f t="shared" si="21"/>
        <v>32.6</v>
      </c>
      <c r="U108" s="1">
        <v>10.4</v>
      </c>
      <c r="V108" s="1">
        <v>2.6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4" t="s">
        <v>185</v>
      </c>
      <c r="AF108" s="1">
        <f>G108*P108</f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 t="s">
        <v>170</v>
      </c>
      <c r="B109" s="1" t="s">
        <v>35</v>
      </c>
      <c r="C109" s="1">
        <v>166</v>
      </c>
      <c r="D109" s="1">
        <v>122</v>
      </c>
      <c r="E109" s="15">
        <f>40+E66</f>
        <v>46</v>
      </c>
      <c r="F109" s="15">
        <f>126+F66</f>
        <v>129</v>
      </c>
      <c r="G109" s="7">
        <v>0.28000000000000003</v>
      </c>
      <c r="H109" s="1">
        <v>50</v>
      </c>
      <c r="I109" s="1" t="s">
        <v>36</v>
      </c>
      <c r="J109" s="1">
        <v>40</v>
      </c>
      <c r="K109" s="1">
        <f t="shared" si="25"/>
        <v>6</v>
      </c>
      <c r="L109" s="1"/>
      <c r="M109" s="1"/>
      <c r="N109" s="1">
        <v>0</v>
      </c>
      <c r="O109" s="1">
        <f t="shared" si="18"/>
        <v>9.1999999999999993</v>
      </c>
      <c r="P109" s="5">
        <f t="shared" si="27"/>
        <v>18.199999999999989</v>
      </c>
      <c r="Q109" s="5"/>
      <c r="R109" s="1"/>
      <c r="S109" s="1">
        <f t="shared" si="20"/>
        <v>16</v>
      </c>
      <c r="T109" s="1">
        <f t="shared" si="21"/>
        <v>14.021739130434783</v>
      </c>
      <c r="U109" s="1">
        <v>9.6</v>
      </c>
      <c r="V109" s="1">
        <v>0.4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 t="s">
        <v>139</v>
      </c>
      <c r="AF109" s="1">
        <f>G109*P109</f>
        <v>5.0959999999999974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 t="s">
        <v>171</v>
      </c>
      <c r="B110" s="1" t="s">
        <v>35</v>
      </c>
      <c r="C110" s="1">
        <v>267.43099999999998</v>
      </c>
      <c r="D110" s="1"/>
      <c r="E110" s="15">
        <v>11</v>
      </c>
      <c r="F110" s="15">
        <v>250.43100000000001</v>
      </c>
      <c r="G110" s="7">
        <v>0</v>
      </c>
      <c r="H110" s="1" t="e">
        <v>#N/A</v>
      </c>
      <c r="I110" s="1" t="s">
        <v>172</v>
      </c>
      <c r="J110" s="1">
        <v>14</v>
      </c>
      <c r="K110" s="1">
        <f t="shared" si="25"/>
        <v>-3</v>
      </c>
      <c r="L110" s="1"/>
      <c r="M110" s="1"/>
      <c r="N110" s="1">
        <v>0</v>
      </c>
      <c r="O110" s="1">
        <f t="shared" si="18"/>
        <v>2.2000000000000002</v>
      </c>
      <c r="P110" s="5"/>
      <c r="Q110" s="5"/>
      <c r="R110" s="1"/>
      <c r="S110" s="1">
        <f t="shared" si="20"/>
        <v>113.83227272727272</v>
      </c>
      <c r="T110" s="1">
        <f t="shared" si="21"/>
        <v>113.83227272727272</v>
      </c>
      <c r="U110" s="1">
        <v>0.6</v>
      </c>
      <c r="V110" s="1">
        <v>1</v>
      </c>
      <c r="W110" s="1">
        <v>4.1137999999999986</v>
      </c>
      <c r="X110" s="1">
        <v>3.2</v>
      </c>
      <c r="Y110" s="1">
        <v>2</v>
      </c>
      <c r="Z110" s="1">
        <v>0.2</v>
      </c>
      <c r="AA110" s="1">
        <v>1</v>
      </c>
      <c r="AB110" s="1">
        <v>1.2</v>
      </c>
      <c r="AC110" s="1">
        <v>1.4</v>
      </c>
      <c r="AD110" s="1">
        <v>1.4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6" t="s">
        <v>173</v>
      </c>
      <c r="B111" s="1" t="s">
        <v>39</v>
      </c>
      <c r="C111" s="1">
        <v>70.2</v>
      </c>
      <c r="D111" s="1">
        <v>2</v>
      </c>
      <c r="E111" s="15">
        <v>2</v>
      </c>
      <c r="F111" s="15">
        <v>68.2</v>
      </c>
      <c r="G111" s="7">
        <v>0</v>
      </c>
      <c r="H111" s="1" t="e">
        <v>#N/A</v>
      </c>
      <c r="I111" s="1" t="s">
        <v>172</v>
      </c>
      <c r="J111" s="1">
        <v>2</v>
      </c>
      <c r="K111" s="1">
        <f t="shared" si="25"/>
        <v>0</v>
      </c>
      <c r="L111" s="1"/>
      <c r="M111" s="1"/>
      <c r="N111" s="1">
        <v>0</v>
      </c>
      <c r="O111" s="1">
        <f t="shared" si="18"/>
        <v>0.4</v>
      </c>
      <c r="P111" s="5"/>
      <c r="Q111" s="5"/>
      <c r="R111" s="1"/>
      <c r="S111" s="1">
        <f t="shared" si="20"/>
        <v>170.5</v>
      </c>
      <c r="T111" s="1">
        <f t="shared" si="21"/>
        <v>170.5</v>
      </c>
      <c r="U111" s="1">
        <v>0</v>
      </c>
      <c r="V111" s="1">
        <v>0</v>
      </c>
      <c r="W111" s="1">
        <v>0.39079999999999998</v>
      </c>
      <c r="X111" s="1">
        <v>0.5968</v>
      </c>
      <c r="Y111" s="1">
        <v>0.38479999999999998</v>
      </c>
      <c r="Z111" s="1">
        <v>0.38340000000000002</v>
      </c>
      <c r="AA111" s="1">
        <v>0</v>
      </c>
      <c r="AB111" s="1">
        <v>0</v>
      </c>
      <c r="AC111" s="1">
        <v>0</v>
      </c>
      <c r="AD111" s="1"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 t="s">
        <v>174</v>
      </c>
      <c r="B112" s="1" t="s">
        <v>39</v>
      </c>
      <c r="C112" s="1">
        <v>148.96899999999999</v>
      </c>
      <c r="D112" s="1">
        <v>6.1849999999999996</v>
      </c>
      <c r="E112" s="15">
        <v>16.895</v>
      </c>
      <c r="F112" s="15">
        <v>127.508</v>
      </c>
      <c r="G112" s="7">
        <v>0</v>
      </c>
      <c r="H112" s="1" t="e">
        <v>#N/A</v>
      </c>
      <c r="I112" s="1" t="s">
        <v>172</v>
      </c>
      <c r="J112" s="1">
        <v>30</v>
      </c>
      <c r="K112" s="1">
        <f t="shared" si="25"/>
        <v>-13.105</v>
      </c>
      <c r="L112" s="1"/>
      <c r="M112" s="1"/>
      <c r="N112" s="1">
        <v>0</v>
      </c>
      <c r="O112" s="1">
        <f t="shared" si="18"/>
        <v>3.379</v>
      </c>
      <c r="P112" s="5"/>
      <c r="Q112" s="5"/>
      <c r="R112" s="1"/>
      <c r="S112" s="1">
        <f t="shared" si="20"/>
        <v>37.735424681858539</v>
      </c>
      <c r="T112" s="1">
        <f t="shared" si="21"/>
        <v>37.735424681858539</v>
      </c>
      <c r="U112" s="1">
        <v>0</v>
      </c>
      <c r="V112" s="1">
        <v>0.31319999999999998</v>
      </c>
      <c r="W112" s="1">
        <v>16.824200000000001</v>
      </c>
      <c r="X112" s="1">
        <v>11.8626</v>
      </c>
      <c r="Y112" s="1">
        <v>16.8262</v>
      </c>
      <c r="Z112" s="1">
        <v>13.9984</v>
      </c>
      <c r="AA112" s="1">
        <v>0.92880000000000007</v>
      </c>
      <c r="AB112" s="1">
        <v>6.2750000000000004</v>
      </c>
      <c r="AC112" s="1">
        <v>8.5898000000000003</v>
      </c>
      <c r="AD112" s="1">
        <v>21.503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</sheetData>
  <autoFilter ref="A3:AF112" xr:uid="{CBD18864-C7EF-4432-8089-DBA435C4E41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2025-05-02T11:12:07Z</dcterms:created>
  <dcterms:modified xsi:type="dcterms:W3CDTF">2025-05-05T10:09:55Z</dcterms:modified>
</cp:coreProperties>
</file>