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5\05,25\06,05,25 Ост СЫР филиалы\"/>
    </mc:Choice>
  </mc:AlternateContent>
  <xr:revisionPtr revIDLastSave="0" documentId="13_ncr:1_{6D0F397B-C081-4D80-A987-DA8B503E15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O45" i="1"/>
  <c r="T45" i="1" s="1"/>
  <c r="O44" i="1"/>
  <c r="S44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28" i="1"/>
  <c r="T28" i="1" s="1"/>
  <c r="O16" i="1"/>
  <c r="T16" i="1" s="1"/>
  <c r="O14" i="1"/>
  <c r="T14" i="1" s="1"/>
  <c r="O15" i="1"/>
  <c r="T15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9" i="1"/>
  <c r="T29" i="1" s="1"/>
  <c r="O31" i="1"/>
  <c r="T31" i="1" s="1"/>
  <c r="O32" i="1"/>
  <c r="T32" i="1" s="1"/>
  <c r="O33" i="1"/>
  <c r="T33" i="1" s="1"/>
  <c r="O34" i="1"/>
  <c r="T34" i="1" s="1"/>
  <c r="O27" i="1"/>
  <c r="T27" i="1" s="1"/>
  <c r="O35" i="1"/>
  <c r="T35" i="1" s="1"/>
  <c r="O30" i="1"/>
  <c r="T30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T6" i="1" s="1"/>
  <c r="K42" i="1"/>
  <c r="AF41" i="1"/>
  <c r="K41" i="1"/>
  <c r="AF40" i="1"/>
  <c r="K40" i="1"/>
  <c r="AF39" i="1"/>
  <c r="K39" i="1"/>
  <c r="K38" i="1"/>
  <c r="K37" i="1"/>
  <c r="K36" i="1"/>
  <c r="K30" i="1"/>
  <c r="AF35" i="1"/>
  <c r="K35" i="1"/>
  <c r="K27" i="1"/>
  <c r="AF34" i="1"/>
  <c r="K34" i="1"/>
  <c r="AF33" i="1"/>
  <c r="K33" i="1"/>
  <c r="AF32" i="1"/>
  <c r="K32" i="1"/>
  <c r="AF31" i="1"/>
  <c r="K31" i="1"/>
  <c r="AF29" i="1"/>
  <c r="K29" i="1"/>
  <c r="AF26" i="1"/>
  <c r="K26" i="1"/>
  <c r="AF25" i="1"/>
  <c r="K25" i="1"/>
  <c r="AF24" i="1"/>
  <c r="K24" i="1"/>
  <c r="K23" i="1"/>
  <c r="K22" i="1"/>
  <c r="AF21" i="1"/>
  <c r="K21" i="1"/>
  <c r="AF20" i="1"/>
  <c r="K20" i="1"/>
  <c r="AF19" i="1"/>
  <c r="K19" i="1"/>
  <c r="AF18" i="1"/>
  <c r="K18" i="1"/>
  <c r="AF17" i="1"/>
  <c r="K17" i="1"/>
  <c r="AF15" i="1"/>
  <c r="K15" i="1"/>
  <c r="K14" i="1"/>
  <c r="K16" i="1"/>
  <c r="K28" i="1"/>
  <c r="K13" i="1"/>
  <c r="AF12" i="1"/>
  <c r="K12" i="1"/>
  <c r="K45" i="1"/>
  <c r="K44" i="1"/>
  <c r="K11" i="1"/>
  <c r="K10" i="1"/>
  <c r="K9" i="1"/>
  <c r="AF8" i="1"/>
  <c r="K8" i="1"/>
  <c r="AF7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6" i="1" l="1"/>
  <c r="AF36" i="1" s="1"/>
  <c r="P22" i="1"/>
  <c r="AF22" i="1" s="1"/>
  <c r="P13" i="1"/>
  <c r="AF13" i="1" s="1"/>
  <c r="P6" i="1"/>
  <c r="AF6" i="1" s="1"/>
  <c r="AF5" i="1" s="1"/>
  <c r="P37" i="1"/>
  <c r="AF37" i="1" s="1"/>
  <c r="P23" i="1"/>
  <c r="AF23" i="1" s="1"/>
  <c r="P14" i="1"/>
  <c r="AF14" i="1" s="1"/>
  <c r="P38" i="1"/>
  <c r="AF38" i="1" s="1"/>
  <c r="T44" i="1"/>
  <c r="S42" i="1"/>
  <c r="S40" i="1"/>
  <c r="S38" i="1"/>
  <c r="S36" i="1"/>
  <c r="S35" i="1"/>
  <c r="S34" i="1"/>
  <c r="S32" i="1"/>
  <c r="S29" i="1"/>
  <c r="S25" i="1"/>
  <c r="S21" i="1"/>
  <c r="S19" i="1"/>
  <c r="S17" i="1"/>
  <c r="S14" i="1"/>
  <c r="S28" i="1"/>
  <c r="S12" i="1"/>
  <c r="S10" i="1"/>
  <c r="S8" i="1"/>
  <c r="S41" i="1"/>
  <c r="S39" i="1"/>
  <c r="S30" i="1"/>
  <c r="S27" i="1"/>
  <c r="S33" i="1"/>
  <c r="S31" i="1"/>
  <c r="S26" i="1"/>
  <c r="S24" i="1"/>
  <c r="S22" i="1"/>
  <c r="S20" i="1"/>
  <c r="S18" i="1"/>
  <c r="S15" i="1"/>
  <c r="S16" i="1"/>
  <c r="S11" i="1"/>
  <c r="S9" i="1"/>
  <c r="S7" i="1"/>
  <c r="O5" i="1"/>
  <c r="K5" i="1"/>
  <c r="S23" i="1" l="1"/>
  <c r="S6" i="1"/>
  <c r="P5" i="1"/>
  <c r="S13" i="1"/>
  <c r="S37" i="1"/>
</calcChain>
</file>

<file path=xl/sharedStrings.xml><?xml version="1.0" encoding="utf-8"?>
<sst xmlns="http://schemas.openxmlformats.org/spreadsheetml/2006/main" count="152" uniqueCount="88">
  <si>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</si>
  <si>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</si>
  <si>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</si>
  <si>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</si>
  <si>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</si>
  <si>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</si>
  <si>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</si>
  <si>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</si>
  <si>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</si>
  <si>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</si>
  <si>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</si>
  <si>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</si>
  <si>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</si>
  <si>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</si>
  <si>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</si>
  <si>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</si>
  <si>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</si>
  <si>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</si>
  <si>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</si>
  <si>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</si>
  <si>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</si>
  <si>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</si>
  <si>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</si>
  <si>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</si>
  <si>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29,04,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</si>
  <si>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</si>
  <si>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</si>
  <si>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</si>
  <si>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</si>
  <si>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</si>
  <si>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</si>
  <si>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</si>
  <si>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</si>
  <si>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</si>
  <si>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шт</t>
  </si>
  <si>
    <t>дубль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</si>
  <si>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</si>
  <si>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</si>
  <si>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</si>
  <si>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</si>
  <si>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</si>
  <si>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</si>
  <si>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</si>
  <si>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Cыр Перлини копченый 40% 100гр (8шт)  Останкино</t>
  </si>
  <si>
    <t>Cыр Перлини со вкусом Васаби 40% 100гр (8шт)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</si>
  <si>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</si>
  <si>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</si>
  <si>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</si>
  <si>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</si>
  <si>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03,03,25 завод не отгрузил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</si>
  <si>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</si>
  <si>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</si>
  <si>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</si>
  <si>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</si>
  <si>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14,04,25 завод не отгрузил / 07,04,25 завод не отгрузил / 31,03,25 завод не отгрузил / 24,03,25 завод не отгрузил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</si>
  <si>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</si>
  <si>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</si>
  <si>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</si>
  <si>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</si>
  <si>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</si>
  <si>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</si>
  <si>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</si>
  <si>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</si>
  <si>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</si>
  <si>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</si>
  <si>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</si>
  <si>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</si>
  <si>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</si>
  <si>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</si>
  <si>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</si>
  <si>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</si>
  <si>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</si>
  <si>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</si>
  <si>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</si>
  <si>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</si>
  <si>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</si>
  <si>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</si>
  <si>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</si>
  <si>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</si>
  <si>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17,03,25 завод не отгрузит / 13,01,25 завод не отгрузил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</si>
  <si>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</si>
  <si>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</si>
  <si>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</si>
  <si>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</si>
  <si>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</si>
  <si>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</si>
  <si>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13,01,25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</si>
  <si>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17,03,25 завод не отгрузил / 17,02,25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</si>
</sst>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6" borderId="9" xfId="1" applyNumberFormat="1" applyFill="1" applyBorder="1"/>
    <xf numFmtId="164" fontId="1" fillId="6" borderId="1" xfId="1" applyNumberFormat="1" applyFill="1" applyBorder="1"/>
    <xf numFmtId="164" fontId="1" fillId="6" borderId="10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0.7109375" customWidth="1"/>
    <col min="15" max="17" width="7" customWidth="1"/>
    <col min="18" max="18" width="21" customWidth="1"/>
    <col min="19" max="20" width="5" customWidth="1"/>
    <col min="21" max="30" width="6" customWidth="1"/>
    <col min="31" max="31" width="58.28515625" customWidth="1"/>
    <col min="32" max="32" width="7" customWidth="1"/>
    <col min="33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2" t="s">
        <v>84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5818.4510000000009</v>
      </c>
      <c r="F5" s="4">
        <f>SUM(F6:F497)</f>
        <v>28512.166000000001</v>
      </c>
      <c r="G5" s="7"/>
      <c r="H5" s="1"/>
      <c r="I5" s="1"/>
      <c r="J5" s="4">
        <f t="shared" ref="J5:Q5" si="0">SUM(J6:J497)</f>
        <v>5908</v>
      </c>
      <c r="K5" s="4">
        <f t="shared" si="0"/>
        <v>-89.548999999999992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1163.6902000000002</v>
      </c>
      <c r="P5" s="4">
        <f t="shared" si="0"/>
        <v>1309.4000000000005</v>
      </c>
      <c r="Q5" s="4">
        <f t="shared" si="0"/>
        <v>0</v>
      </c>
      <c r="R5" s="1"/>
      <c r="S5" s="1"/>
      <c r="T5" s="1"/>
      <c r="U5" s="4">
        <f t="shared" ref="U5:AD5" si="1">SUM(U6:U497)</f>
        <v>988.93639999999994</v>
      </c>
      <c r="V5" s="4">
        <f t="shared" si="1"/>
        <v>1792.6390000000001</v>
      </c>
      <c r="W5" s="4">
        <f t="shared" si="1"/>
        <v>1781.9564</v>
      </c>
      <c r="X5" s="4">
        <f t="shared" si="1"/>
        <v>1196.7842000000001</v>
      </c>
      <c r="Y5" s="4">
        <f t="shared" si="1"/>
        <v>1286.5581999999999</v>
      </c>
      <c r="Z5" s="4">
        <f t="shared" si="1"/>
        <v>1341.2426</v>
      </c>
      <c r="AA5" s="4">
        <f t="shared" si="1"/>
        <v>1235.6686</v>
      </c>
      <c r="AB5" s="4">
        <f t="shared" si="1"/>
        <v>1522.732</v>
      </c>
      <c r="AC5" s="4">
        <f t="shared" si="1"/>
        <v>1503.8642000000002</v>
      </c>
      <c r="AD5" s="4">
        <f t="shared" si="1"/>
        <v>1800.0646000000002</v>
      </c>
      <c r="AE5" s="1"/>
      <c r="AF5" s="4">
        <f>SUM(AF6:AF497)</f>
        <v>238.62400000000005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34</v>
      </c>
      <c r="C6" s="1">
        <v>151</v>
      </c>
      <c r="D6" s="1">
        <v>48</v>
      </c>
      <c r="E6" s="1">
        <v>47</v>
      </c>
      <c r="F6" s="1">
        <v>148</v>
      </c>
      <c r="G6" s="7">
        <v>0.14000000000000001</v>
      </c>
      <c r="H6" s="1">
        <v>180</v>
      </c>
      <c r="I6" s="1">
        <v>9988421</v>
      </c>
      <c r="J6" s="1">
        <v>49</v>
      </c>
      <c r="K6" s="1">
        <f t="shared" ref="K6:K42" si="2">E6-J6</f>
        <v>-2</v>
      </c>
      <c r="L6" s="1"/>
      <c r="M6" s="1"/>
      <c r="N6" s="1"/>
      <c r="O6" s="1">
        <f>E6/5</f>
        <v>9.4</v>
      </c>
      <c r="P6" s="5">
        <f>19*O6-F6</f>
        <v>30.599999999999994</v>
      </c>
      <c r="Q6" s="5"/>
      <c r="R6" s="1"/>
      <c r="S6" s="1">
        <f>(F6+P6)/O6</f>
        <v>19</v>
      </c>
      <c r="T6" s="1">
        <f>F6/O6</f>
        <v>15.74468085106383</v>
      </c>
      <c r="U6" s="1">
        <v>3.6</v>
      </c>
      <c r="V6" s="1">
        <v>9.8000000000000007</v>
      </c>
      <c r="W6" s="1">
        <v>9.8000000000000007</v>
      </c>
      <c r="X6" s="1">
        <v>2.4</v>
      </c>
      <c r="Y6" s="1">
        <v>6</v>
      </c>
      <c r="Z6" s="1">
        <v>8.4</v>
      </c>
      <c r="AA6" s="1">
        <v>8.6</v>
      </c>
      <c r="AB6" s="1">
        <v>10</v>
      </c>
      <c r="AC6" s="1">
        <v>5.6</v>
      </c>
      <c r="AD6" s="1">
        <v>14.8</v>
      </c>
      <c r="AE6" s="1" t="s">
        <v>37</v>
      </c>
      <c r="AF6" s="1">
        <f>G6*P6</f>
        <v>4.2839999999999998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34</v>
      </c>
      <c r="C7" s="1">
        <v>462</v>
      </c>
      <c r="D7" s="1">
        <v>96</v>
      </c>
      <c r="E7" s="1">
        <v>58</v>
      </c>
      <c r="F7" s="1">
        <v>497</v>
      </c>
      <c r="G7" s="7">
        <v>0.18</v>
      </c>
      <c r="H7" s="1">
        <v>270</v>
      </c>
      <c r="I7" s="1">
        <v>9988438</v>
      </c>
      <c r="J7" s="1">
        <v>58</v>
      </c>
      <c r="K7" s="1">
        <f t="shared" si="2"/>
        <v>0</v>
      </c>
      <c r="L7" s="1"/>
      <c r="M7" s="1"/>
      <c r="N7" s="1"/>
      <c r="O7" s="1">
        <f t="shared" ref="O7:O42" si="3">E7/5</f>
        <v>11.6</v>
      </c>
      <c r="P7" s="5"/>
      <c r="Q7" s="5"/>
      <c r="R7" s="1"/>
      <c r="S7" s="1">
        <f t="shared" ref="S7:S42" si="4">(F7+P7)/O7</f>
        <v>42.844827586206897</v>
      </c>
      <c r="T7" s="1">
        <f t="shared" ref="T7:T42" si="5">F7/O7</f>
        <v>42.844827586206897</v>
      </c>
      <c r="U7" s="1">
        <v>7.6</v>
      </c>
      <c r="V7" s="1">
        <v>27.8</v>
      </c>
      <c r="W7" s="1">
        <v>28.4</v>
      </c>
      <c r="X7" s="1">
        <v>11.2</v>
      </c>
      <c r="Y7" s="1">
        <v>17</v>
      </c>
      <c r="Z7" s="1">
        <v>23.8</v>
      </c>
      <c r="AA7" s="1">
        <v>19.8</v>
      </c>
      <c r="AB7" s="1">
        <v>25</v>
      </c>
      <c r="AC7" s="1">
        <v>19.8</v>
      </c>
      <c r="AD7" s="1">
        <v>29.4</v>
      </c>
      <c r="AE7" s="35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34</v>
      </c>
      <c r="C8" s="1">
        <v>458</v>
      </c>
      <c r="D8" s="1"/>
      <c r="E8" s="1">
        <v>71</v>
      </c>
      <c r="F8" s="1">
        <v>380</v>
      </c>
      <c r="G8" s="7">
        <v>0.18</v>
      </c>
      <c r="H8" s="1">
        <v>270</v>
      </c>
      <c r="I8" s="1">
        <v>9988445</v>
      </c>
      <c r="J8" s="1">
        <v>72</v>
      </c>
      <c r="K8" s="1">
        <f t="shared" si="2"/>
        <v>-1</v>
      </c>
      <c r="L8" s="1"/>
      <c r="M8" s="1"/>
      <c r="N8" s="1"/>
      <c r="O8" s="1">
        <f t="shared" si="3"/>
        <v>14.2</v>
      </c>
      <c r="P8" s="5"/>
      <c r="Q8" s="5"/>
      <c r="R8" s="1"/>
      <c r="S8" s="1">
        <f t="shared" si="4"/>
        <v>26.760563380281692</v>
      </c>
      <c r="T8" s="1">
        <f t="shared" si="5"/>
        <v>26.760563380281692</v>
      </c>
      <c r="U8" s="1">
        <v>8.6</v>
      </c>
      <c r="V8" s="1">
        <v>23.2</v>
      </c>
      <c r="W8" s="1">
        <v>28.2</v>
      </c>
      <c r="X8" s="1">
        <v>10.8</v>
      </c>
      <c r="Y8" s="1">
        <v>14.4</v>
      </c>
      <c r="Z8" s="1">
        <v>23.6</v>
      </c>
      <c r="AA8" s="1">
        <v>22.8</v>
      </c>
      <c r="AB8" s="1">
        <v>20.399999999999999</v>
      </c>
      <c r="AC8" s="1">
        <v>19.2</v>
      </c>
      <c r="AD8" s="1">
        <v>26</v>
      </c>
      <c r="AE8" s="35" t="s">
        <v>39</v>
      </c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3" t="s">
        <v>41</v>
      </c>
      <c r="B9" s="13" t="s">
        <v>34</v>
      </c>
      <c r="C9" s="13">
        <v>16</v>
      </c>
      <c r="D9" s="13"/>
      <c r="E9" s="13">
        <v>11</v>
      </c>
      <c r="F9" s="13"/>
      <c r="G9" s="14">
        <v>0</v>
      </c>
      <c r="H9" s="13" t="e">
        <v>#N/A</v>
      </c>
      <c r="I9" s="13" t="s">
        <v>42</v>
      </c>
      <c r="J9" s="13">
        <v>13</v>
      </c>
      <c r="K9" s="13">
        <f t="shared" si="2"/>
        <v>-2</v>
      </c>
      <c r="L9" s="13"/>
      <c r="M9" s="13"/>
      <c r="N9" s="13"/>
      <c r="O9" s="13">
        <f t="shared" si="3"/>
        <v>2.2000000000000002</v>
      </c>
      <c r="P9" s="15"/>
      <c r="Q9" s="15"/>
      <c r="R9" s="13"/>
      <c r="S9" s="13">
        <f t="shared" si="4"/>
        <v>0</v>
      </c>
      <c r="T9" s="13">
        <f t="shared" si="5"/>
        <v>0</v>
      </c>
      <c r="U9" s="13">
        <v>2</v>
      </c>
      <c r="V9" s="13">
        <v>1.4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/>
      <c r="AF9" s="1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3" t="s">
        <v>43</v>
      </c>
      <c r="B10" s="13" t="s">
        <v>34</v>
      </c>
      <c r="C10" s="13">
        <v>20</v>
      </c>
      <c r="D10" s="13"/>
      <c r="E10" s="13">
        <v>7</v>
      </c>
      <c r="F10" s="13">
        <v>8</v>
      </c>
      <c r="G10" s="14">
        <v>0</v>
      </c>
      <c r="H10" s="13" t="e">
        <v>#N/A</v>
      </c>
      <c r="I10" s="13" t="s">
        <v>42</v>
      </c>
      <c r="J10" s="13">
        <v>9</v>
      </c>
      <c r="K10" s="13">
        <f t="shared" si="2"/>
        <v>-2</v>
      </c>
      <c r="L10" s="13"/>
      <c r="M10" s="13"/>
      <c r="N10" s="13"/>
      <c r="O10" s="13">
        <f t="shared" si="3"/>
        <v>1.4</v>
      </c>
      <c r="P10" s="15"/>
      <c r="Q10" s="15"/>
      <c r="R10" s="13"/>
      <c r="S10" s="13">
        <f t="shared" si="4"/>
        <v>5.7142857142857144</v>
      </c>
      <c r="T10" s="13">
        <f t="shared" si="5"/>
        <v>5.7142857142857144</v>
      </c>
      <c r="U10" s="13">
        <v>1.8</v>
      </c>
      <c r="V10" s="13">
        <v>1.2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/>
      <c r="AF10" s="13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3" t="s">
        <v>44</v>
      </c>
      <c r="B11" s="13" t="s">
        <v>34</v>
      </c>
      <c r="C11" s="13">
        <v>14</v>
      </c>
      <c r="D11" s="13"/>
      <c r="E11" s="13">
        <v>9</v>
      </c>
      <c r="F11" s="13"/>
      <c r="G11" s="14">
        <v>0</v>
      </c>
      <c r="H11" s="13" t="e">
        <v>#N/A</v>
      </c>
      <c r="I11" s="13" t="s">
        <v>42</v>
      </c>
      <c r="J11" s="13">
        <v>11</v>
      </c>
      <c r="K11" s="13">
        <f t="shared" si="2"/>
        <v>-2</v>
      </c>
      <c r="L11" s="13"/>
      <c r="M11" s="13"/>
      <c r="N11" s="13"/>
      <c r="O11" s="13">
        <f t="shared" si="3"/>
        <v>1.8</v>
      </c>
      <c r="P11" s="15"/>
      <c r="Q11" s="15"/>
      <c r="R11" s="13"/>
      <c r="S11" s="13">
        <f t="shared" si="4"/>
        <v>0</v>
      </c>
      <c r="T11" s="13">
        <f t="shared" si="5"/>
        <v>0</v>
      </c>
      <c r="U11" s="13">
        <v>1.6</v>
      </c>
      <c r="V11" s="13">
        <v>2.6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/>
      <c r="AF11" s="1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34</v>
      </c>
      <c r="C12" s="1">
        <v>65</v>
      </c>
      <c r="D12" s="1">
        <v>248</v>
      </c>
      <c r="E12" s="1">
        <v>29</v>
      </c>
      <c r="F12" s="1">
        <v>279</v>
      </c>
      <c r="G12" s="7">
        <v>0.4</v>
      </c>
      <c r="H12" s="1">
        <v>270</v>
      </c>
      <c r="I12" s="1">
        <v>9988452</v>
      </c>
      <c r="J12" s="1">
        <v>31</v>
      </c>
      <c r="K12" s="1">
        <f t="shared" si="2"/>
        <v>-2</v>
      </c>
      <c r="L12" s="1"/>
      <c r="M12" s="1"/>
      <c r="N12" s="1"/>
      <c r="O12" s="1">
        <f t="shared" si="3"/>
        <v>5.8</v>
      </c>
      <c r="P12" s="5"/>
      <c r="Q12" s="5"/>
      <c r="R12" s="1"/>
      <c r="S12" s="1">
        <f t="shared" si="4"/>
        <v>48.103448275862071</v>
      </c>
      <c r="T12" s="1">
        <f t="shared" si="5"/>
        <v>48.103448275862071</v>
      </c>
      <c r="U12" s="1">
        <v>2.4</v>
      </c>
      <c r="V12" s="1">
        <v>20</v>
      </c>
      <c r="W12" s="1">
        <v>8.4</v>
      </c>
      <c r="X12" s="1">
        <v>2.8</v>
      </c>
      <c r="Y12" s="1">
        <v>8.1999999999999993</v>
      </c>
      <c r="Z12" s="1">
        <v>10.199999999999999</v>
      </c>
      <c r="AA12" s="1">
        <v>13.8</v>
      </c>
      <c r="AB12" s="1">
        <v>10.8</v>
      </c>
      <c r="AC12" s="1">
        <v>2</v>
      </c>
      <c r="AD12" s="1">
        <v>8.4</v>
      </c>
      <c r="AE12" s="35" t="s">
        <v>39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34</v>
      </c>
      <c r="C13" s="1">
        <v>61</v>
      </c>
      <c r="D13" s="1">
        <v>168</v>
      </c>
      <c r="E13" s="1">
        <v>61</v>
      </c>
      <c r="F13" s="1">
        <v>164</v>
      </c>
      <c r="G13" s="7">
        <v>0.4</v>
      </c>
      <c r="H13" s="1">
        <v>270</v>
      </c>
      <c r="I13" s="1">
        <v>9988476</v>
      </c>
      <c r="J13" s="1">
        <v>51</v>
      </c>
      <c r="K13" s="1">
        <f t="shared" si="2"/>
        <v>10</v>
      </c>
      <c r="L13" s="1"/>
      <c r="M13" s="1"/>
      <c r="N13" s="1"/>
      <c r="O13" s="1">
        <f t="shared" si="3"/>
        <v>12.2</v>
      </c>
      <c r="P13" s="5">
        <f t="shared" ref="P13:P14" si="6">19*O13-F13</f>
        <v>67.799999999999983</v>
      </c>
      <c r="Q13" s="5"/>
      <c r="R13" s="1"/>
      <c r="S13" s="1">
        <f t="shared" si="4"/>
        <v>19</v>
      </c>
      <c r="T13" s="1">
        <f t="shared" si="5"/>
        <v>13.442622950819674</v>
      </c>
      <c r="U13" s="1">
        <v>1.4</v>
      </c>
      <c r="V13" s="1">
        <v>14.8</v>
      </c>
      <c r="W13" s="1">
        <v>6</v>
      </c>
      <c r="X13" s="1">
        <v>2.6</v>
      </c>
      <c r="Y13" s="1">
        <v>2.8</v>
      </c>
      <c r="Z13" s="1">
        <v>0</v>
      </c>
      <c r="AA13" s="1">
        <v>0</v>
      </c>
      <c r="AB13" s="1">
        <v>3.6</v>
      </c>
      <c r="AC13" s="1">
        <v>2.8</v>
      </c>
      <c r="AD13" s="1">
        <v>9.4</v>
      </c>
      <c r="AE13" s="1" t="s">
        <v>49</v>
      </c>
      <c r="AF13" s="1">
        <f>G13*P13</f>
        <v>27.119999999999994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1" t="s">
        <v>53</v>
      </c>
      <c r="B14" s="1" t="s">
        <v>34</v>
      </c>
      <c r="C14" s="1">
        <v>102</v>
      </c>
      <c r="D14" s="1">
        <v>252</v>
      </c>
      <c r="E14" s="1">
        <v>96</v>
      </c>
      <c r="F14" s="1">
        <v>256</v>
      </c>
      <c r="G14" s="7">
        <v>0.18</v>
      </c>
      <c r="H14" s="1">
        <v>150</v>
      </c>
      <c r="I14" s="1">
        <v>5034819</v>
      </c>
      <c r="J14" s="1">
        <v>145</v>
      </c>
      <c r="K14" s="1">
        <f t="shared" si="2"/>
        <v>-49</v>
      </c>
      <c r="L14" s="1"/>
      <c r="M14" s="1"/>
      <c r="N14" s="1"/>
      <c r="O14" s="1">
        <f t="shared" si="3"/>
        <v>19.2</v>
      </c>
      <c r="P14" s="5">
        <f t="shared" si="6"/>
        <v>108.80000000000001</v>
      </c>
      <c r="Q14" s="5"/>
      <c r="R14" s="1"/>
      <c r="S14" s="1">
        <f t="shared" si="4"/>
        <v>19</v>
      </c>
      <c r="T14" s="1">
        <f t="shared" si="5"/>
        <v>13.333333333333334</v>
      </c>
      <c r="U14" s="1">
        <v>-1</v>
      </c>
      <c r="V14" s="1">
        <v>-0.2</v>
      </c>
      <c r="W14" s="1">
        <v>11.8</v>
      </c>
      <c r="X14" s="1">
        <v>24.4</v>
      </c>
      <c r="Y14" s="1">
        <v>40.200000000000003</v>
      </c>
      <c r="Z14" s="1">
        <v>40.799999999999997</v>
      </c>
      <c r="AA14" s="1">
        <v>31.4</v>
      </c>
      <c r="AB14" s="1">
        <v>35.4</v>
      </c>
      <c r="AC14" s="1">
        <v>36.6</v>
      </c>
      <c r="AD14" s="1">
        <v>33</v>
      </c>
      <c r="AE14" s="1" t="s">
        <v>54</v>
      </c>
      <c r="AF14" s="1">
        <f t="shared" ref="AF14:AF34" si="7">G14*P14</f>
        <v>19.584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55</v>
      </c>
      <c r="B15" s="25" t="s">
        <v>51</v>
      </c>
      <c r="C15" s="25"/>
      <c r="D15" s="25"/>
      <c r="E15" s="25"/>
      <c r="F15" s="26"/>
      <c r="G15" s="7">
        <v>1</v>
      </c>
      <c r="H15" s="1">
        <v>150</v>
      </c>
      <c r="I15" s="1">
        <v>5041251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37</v>
      </c>
      <c r="AF15" s="1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28" t="s">
        <v>52</v>
      </c>
      <c r="B16" s="29" t="s">
        <v>51</v>
      </c>
      <c r="C16" s="29">
        <v>113</v>
      </c>
      <c r="D16" s="29"/>
      <c r="E16" s="29">
        <v>14.885</v>
      </c>
      <c r="F16" s="30">
        <v>98.114999999999995</v>
      </c>
      <c r="G16" s="14">
        <v>0</v>
      </c>
      <c r="H16" s="13" t="e">
        <v>#N/A</v>
      </c>
      <c r="I16" s="13" t="s">
        <v>35</v>
      </c>
      <c r="J16" s="13">
        <v>16</v>
      </c>
      <c r="K16" s="13">
        <f>E16-J16</f>
        <v>-1.1150000000000002</v>
      </c>
      <c r="L16" s="13"/>
      <c r="M16" s="13"/>
      <c r="N16" s="13"/>
      <c r="O16" s="13">
        <f>E16/5</f>
        <v>2.9769999999999999</v>
      </c>
      <c r="P16" s="15"/>
      <c r="Q16" s="15"/>
      <c r="R16" s="13"/>
      <c r="S16" s="13">
        <f>(F16+P16)/O16</f>
        <v>32.957675512260664</v>
      </c>
      <c r="T16" s="13">
        <f>F16/O16</f>
        <v>32.957675512260664</v>
      </c>
      <c r="U16" s="13">
        <v>0</v>
      </c>
      <c r="V16" s="13">
        <v>0.97560000000000002</v>
      </c>
      <c r="W16" s="13">
        <v>2.3740000000000001</v>
      </c>
      <c r="X16" s="13">
        <v>0.51680000000000004</v>
      </c>
      <c r="Y16" s="13">
        <v>0.90879999999999994</v>
      </c>
      <c r="Z16" s="13">
        <v>1.9148000000000001</v>
      </c>
      <c r="AA16" s="13">
        <v>3</v>
      </c>
      <c r="AB16" s="13">
        <v>0</v>
      </c>
      <c r="AC16" s="13">
        <v>0</v>
      </c>
      <c r="AD16" s="13">
        <v>0</v>
      </c>
      <c r="AE16" s="35" t="s">
        <v>39</v>
      </c>
      <c r="AF16" s="1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34</v>
      </c>
      <c r="C17" s="1">
        <v>157</v>
      </c>
      <c r="D17" s="1">
        <v>48</v>
      </c>
      <c r="E17" s="1">
        <v>34</v>
      </c>
      <c r="F17" s="1">
        <v>164</v>
      </c>
      <c r="G17" s="7">
        <v>0.1</v>
      </c>
      <c r="H17" s="1">
        <v>90</v>
      </c>
      <c r="I17" s="1">
        <v>8444163</v>
      </c>
      <c r="J17" s="1">
        <v>37</v>
      </c>
      <c r="K17" s="1">
        <f t="shared" si="2"/>
        <v>-3</v>
      </c>
      <c r="L17" s="1"/>
      <c r="M17" s="1"/>
      <c r="N17" s="1"/>
      <c r="O17" s="1">
        <f t="shared" si="3"/>
        <v>6.8</v>
      </c>
      <c r="P17" s="5"/>
      <c r="Q17" s="5"/>
      <c r="R17" s="1"/>
      <c r="S17" s="1">
        <f t="shared" si="4"/>
        <v>24.117647058823529</v>
      </c>
      <c r="T17" s="1">
        <f t="shared" si="5"/>
        <v>24.117647058823529</v>
      </c>
      <c r="U17" s="1">
        <v>8.4</v>
      </c>
      <c r="V17" s="1">
        <v>8.4</v>
      </c>
      <c r="W17" s="1">
        <v>17</v>
      </c>
      <c r="X17" s="1">
        <v>7.2</v>
      </c>
      <c r="Y17" s="1">
        <v>10.4</v>
      </c>
      <c r="Z17" s="1">
        <v>10.4</v>
      </c>
      <c r="AA17" s="1">
        <v>7.2</v>
      </c>
      <c r="AB17" s="1">
        <v>11.4</v>
      </c>
      <c r="AC17" s="1">
        <v>14.6</v>
      </c>
      <c r="AD17" s="1">
        <v>19.8</v>
      </c>
      <c r="AE17" s="34" t="s">
        <v>62</v>
      </c>
      <c r="AF17" s="1">
        <f t="shared" si="7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34</v>
      </c>
      <c r="C18" s="1">
        <v>422</v>
      </c>
      <c r="D18" s="1">
        <v>1450</v>
      </c>
      <c r="E18" s="1">
        <v>348</v>
      </c>
      <c r="F18" s="1">
        <v>1459</v>
      </c>
      <c r="G18" s="7">
        <v>0.18</v>
      </c>
      <c r="H18" s="1">
        <v>150</v>
      </c>
      <c r="I18" s="1">
        <v>5038411</v>
      </c>
      <c r="J18" s="1">
        <v>344</v>
      </c>
      <c r="K18" s="1">
        <f t="shared" si="2"/>
        <v>4</v>
      </c>
      <c r="L18" s="1"/>
      <c r="M18" s="1"/>
      <c r="N18" s="1"/>
      <c r="O18" s="1">
        <f t="shared" si="3"/>
        <v>69.599999999999994</v>
      </c>
      <c r="P18" s="5"/>
      <c r="Q18" s="5"/>
      <c r="R18" s="1"/>
      <c r="S18" s="1">
        <f t="shared" si="4"/>
        <v>20.962643678160923</v>
      </c>
      <c r="T18" s="1">
        <f t="shared" si="5"/>
        <v>20.962643678160923</v>
      </c>
      <c r="U18" s="1">
        <v>65</v>
      </c>
      <c r="V18" s="1">
        <v>122.2</v>
      </c>
      <c r="W18" s="1">
        <v>85.8</v>
      </c>
      <c r="X18" s="1">
        <v>64.599999999999994</v>
      </c>
      <c r="Y18" s="1">
        <v>76.400000000000006</v>
      </c>
      <c r="Z18" s="1">
        <v>72.599999999999994</v>
      </c>
      <c r="AA18" s="1">
        <v>67.2</v>
      </c>
      <c r="AB18" s="1">
        <v>79.400000000000006</v>
      </c>
      <c r="AC18" s="1">
        <v>91.4</v>
      </c>
      <c r="AD18" s="1">
        <v>83.2</v>
      </c>
      <c r="AE18" s="1"/>
      <c r="AF18" s="1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34</v>
      </c>
      <c r="C19" s="1">
        <v>770</v>
      </c>
      <c r="D19" s="1">
        <v>1400</v>
      </c>
      <c r="E19" s="1">
        <v>388</v>
      </c>
      <c r="F19" s="1">
        <v>1682</v>
      </c>
      <c r="G19" s="7">
        <v>0.18</v>
      </c>
      <c r="H19" s="1">
        <v>150</v>
      </c>
      <c r="I19" s="1">
        <v>5038459</v>
      </c>
      <c r="J19" s="1">
        <v>389</v>
      </c>
      <c r="K19" s="1">
        <f t="shared" si="2"/>
        <v>-1</v>
      </c>
      <c r="L19" s="1"/>
      <c r="M19" s="1"/>
      <c r="N19" s="1"/>
      <c r="O19" s="1">
        <f t="shared" si="3"/>
        <v>77.599999999999994</v>
      </c>
      <c r="P19" s="5"/>
      <c r="Q19" s="5"/>
      <c r="R19" s="1"/>
      <c r="S19" s="1">
        <f t="shared" si="4"/>
        <v>21.675257731958766</v>
      </c>
      <c r="T19" s="1">
        <f t="shared" si="5"/>
        <v>21.675257731958766</v>
      </c>
      <c r="U19" s="1">
        <v>60.8</v>
      </c>
      <c r="V19" s="1">
        <v>131.80000000000001</v>
      </c>
      <c r="W19" s="1">
        <v>110</v>
      </c>
      <c r="X19" s="1">
        <v>76</v>
      </c>
      <c r="Y19" s="1">
        <v>68.8</v>
      </c>
      <c r="Z19" s="1">
        <v>92.2</v>
      </c>
      <c r="AA19" s="1">
        <v>1.8</v>
      </c>
      <c r="AB19" s="1">
        <v>28.2</v>
      </c>
      <c r="AC19" s="1">
        <v>103.2</v>
      </c>
      <c r="AD19" s="1">
        <v>97</v>
      </c>
      <c r="AE19" s="12" t="s">
        <v>49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34</v>
      </c>
      <c r="C20" s="1">
        <v>633</v>
      </c>
      <c r="D20" s="1">
        <v>1100</v>
      </c>
      <c r="E20" s="1">
        <v>199</v>
      </c>
      <c r="F20" s="1">
        <v>1494</v>
      </c>
      <c r="G20" s="7">
        <v>0.18</v>
      </c>
      <c r="H20" s="1">
        <v>150</v>
      </c>
      <c r="I20" s="1">
        <v>5038831</v>
      </c>
      <c r="J20" s="1">
        <v>203</v>
      </c>
      <c r="K20" s="1">
        <f t="shared" si="2"/>
        <v>-4</v>
      </c>
      <c r="L20" s="1"/>
      <c r="M20" s="1"/>
      <c r="N20" s="1"/>
      <c r="O20" s="1">
        <f t="shared" si="3"/>
        <v>39.799999999999997</v>
      </c>
      <c r="P20" s="5"/>
      <c r="Q20" s="5"/>
      <c r="R20" s="1"/>
      <c r="S20" s="1">
        <f t="shared" si="4"/>
        <v>37.537688442211056</v>
      </c>
      <c r="T20" s="1">
        <f t="shared" si="5"/>
        <v>37.537688442211056</v>
      </c>
      <c r="U20" s="1">
        <v>25.6</v>
      </c>
      <c r="V20" s="1">
        <v>98.8</v>
      </c>
      <c r="W20" s="1">
        <v>74.599999999999994</v>
      </c>
      <c r="X20" s="1">
        <v>46.4</v>
      </c>
      <c r="Y20" s="1">
        <v>50</v>
      </c>
      <c r="Z20" s="1">
        <v>44.8</v>
      </c>
      <c r="AA20" s="1">
        <v>49.8</v>
      </c>
      <c r="AB20" s="1">
        <v>39.799999999999997</v>
      </c>
      <c r="AC20" s="1">
        <v>72.8</v>
      </c>
      <c r="AD20" s="1">
        <v>50.4</v>
      </c>
      <c r="AE20" s="35" t="s">
        <v>39</v>
      </c>
      <c r="AF20" s="1">
        <f t="shared" si="7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34</v>
      </c>
      <c r="C21" s="1">
        <v>502</v>
      </c>
      <c r="D21" s="1">
        <v>1050</v>
      </c>
      <c r="E21" s="1">
        <v>248</v>
      </c>
      <c r="F21" s="1">
        <v>1281</v>
      </c>
      <c r="G21" s="7">
        <v>0.18</v>
      </c>
      <c r="H21" s="1">
        <v>120</v>
      </c>
      <c r="I21" s="1">
        <v>5038855</v>
      </c>
      <c r="J21" s="1">
        <v>271</v>
      </c>
      <c r="K21" s="1">
        <f t="shared" si="2"/>
        <v>-23</v>
      </c>
      <c r="L21" s="1"/>
      <c r="M21" s="1"/>
      <c r="N21" s="1"/>
      <c r="O21" s="1">
        <f t="shared" si="3"/>
        <v>49.6</v>
      </c>
      <c r="P21" s="5"/>
      <c r="Q21" s="5"/>
      <c r="R21" s="1"/>
      <c r="S21" s="1">
        <f t="shared" si="4"/>
        <v>25.826612903225804</v>
      </c>
      <c r="T21" s="1">
        <f t="shared" si="5"/>
        <v>25.826612903225804</v>
      </c>
      <c r="U21" s="1">
        <v>17.600000000000001</v>
      </c>
      <c r="V21" s="1">
        <v>86</v>
      </c>
      <c r="W21" s="1">
        <v>67</v>
      </c>
      <c r="X21" s="1">
        <v>41.4</v>
      </c>
      <c r="Y21" s="1">
        <v>26.4</v>
      </c>
      <c r="Z21" s="1">
        <v>22.6</v>
      </c>
      <c r="AA21" s="1">
        <v>55.8</v>
      </c>
      <c r="AB21" s="1">
        <v>64.8</v>
      </c>
      <c r="AC21" s="1">
        <v>31</v>
      </c>
      <c r="AD21" s="1">
        <v>46.2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34</v>
      </c>
      <c r="C22" s="1">
        <v>1047</v>
      </c>
      <c r="D22" s="1">
        <v>1600</v>
      </c>
      <c r="E22" s="1">
        <v>581</v>
      </c>
      <c r="F22" s="1">
        <v>1918</v>
      </c>
      <c r="G22" s="7">
        <v>0.18</v>
      </c>
      <c r="H22" s="1">
        <v>150</v>
      </c>
      <c r="I22" s="1">
        <v>5038435</v>
      </c>
      <c r="J22" s="1">
        <v>584</v>
      </c>
      <c r="K22" s="1">
        <f t="shared" si="2"/>
        <v>-3</v>
      </c>
      <c r="L22" s="1"/>
      <c r="M22" s="1"/>
      <c r="N22" s="1"/>
      <c r="O22" s="1">
        <f t="shared" si="3"/>
        <v>116.2</v>
      </c>
      <c r="P22" s="5">
        <f>19*O22-F22</f>
        <v>289.80000000000018</v>
      </c>
      <c r="Q22" s="5"/>
      <c r="R22" s="1"/>
      <c r="S22" s="1">
        <f t="shared" si="4"/>
        <v>19</v>
      </c>
      <c r="T22" s="1">
        <f t="shared" si="5"/>
        <v>16.506024096385541</v>
      </c>
      <c r="U22" s="1">
        <v>86</v>
      </c>
      <c r="V22" s="1">
        <v>170.6</v>
      </c>
      <c r="W22" s="1">
        <v>141.6</v>
      </c>
      <c r="X22" s="1">
        <v>102.4</v>
      </c>
      <c r="Y22" s="1">
        <v>110.2</v>
      </c>
      <c r="Z22" s="1">
        <v>126.4</v>
      </c>
      <c r="AA22" s="1">
        <v>95</v>
      </c>
      <c r="AB22" s="1">
        <v>122.4</v>
      </c>
      <c r="AC22" s="1">
        <v>141</v>
      </c>
      <c r="AD22" s="1">
        <v>142.4</v>
      </c>
      <c r="AE22" s="1"/>
      <c r="AF22" s="1">
        <f t="shared" si="7"/>
        <v>52.16400000000003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34</v>
      </c>
      <c r="C23" s="1">
        <v>791</v>
      </c>
      <c r="D23" s="1">
        <v>360</v>
      </c>
      <c r="E23" s="1">
        <v>303</v>
      </c>
      <c r="F23" s="1">
        <v>812</v>
      </c>
      <c r="G23" s="7">
        <v>0.18</v>
      </c>
      <c r="H23" s="1">
        <v>120</v>
      </c>
      <c r="I23" s="1">
        <v>5038398</v>
      </c>
      <c r="J23" s="1">
        <v>306</v>
      </c>
      <c r="K23" s="1">
        <f t="shared" si="2"/>
        <v>-3</v>
      </c>
      <c r="L23" s="1"/>
      <c r="M23" s="1"/>
      <c r="N23" s="1"/>
      <c r="O23" s="1">
        <f t="shared" si="3"/>
        <v>60.6</v>
      </c>
      <c r="P23" s="5">
        <f>19*O23-F23</f>
        <v>339.40000000000009</v>
      </c>
      <c r="Q23" s="5"/>
      <c r="R23" s="1"/>
      <c r="S23" s="1">
        <f t="shared" si="4"/>
        <v>19</v>
      </c>
      <c r="T23" s="1">
        <f t="shared" si="5"/>
        <v>13.399339933993399</v>
      </c>
      <c r="U23" s="1">
        <v>39.200000000000003</v>
      </c>
      <c r="V23" s="1">
        <v>67.8</v>
      </c>
      <c r="W23" s="1">
        <v>68.8</v>
      </c>
      <c r="X23" s="1">
        <v>54.6</v>
      </c>
      <c r="Y23" s="1">
        <v>42.4</v>
      </c>
      <c r="Z23" s="1">
        <v>50.2</v>
      </c>
      <c r="AA23" s="1">
        <v>49.4</v>
      </c>
      <c r="AB23" s="1">
        <v>29.8</v>
      </c>
      <c r="AC23" s="1">
        <v>44.4</v>
      </c>
      <c r="AD23" s="1">
        <v>38.4</v>
      </c>
      <c r="AE23" s="1"/>
      <c r="AF23" s="1">
        <f t="shared" si="7"/>
        <v>61.092000000000013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51</v>
      </c>
      <c r="C24" s="1">
        <v>216</v>
      </c>
      <c r="D24" s="1">
        <v>103.74</v>
      </c>
      <c r="E24" s="1">
        <v>30.686</v>
      </c>
      <c r="F24" s="1">
        <v>276.029</v>
      </c>
      <c r="G24" s="7">
        <v>1</v>
      </c>
      <c r="H24" s="1">
        <v>150</v>
      </c>
      <c r="I24" s="1">
        <v>5038572</v>
      </c>
      <c r="J24" s="1">
        <v>30.5</v>
      </c>
      <c r="K24" s="1">
        <f t="shared" si="2"/>
        <v>0.18599999999999994</v>
      </c>
      <c r="L24" s="1"/>
      <c r="M24" s="1"/>
      <c r="N24" s="1"/>
      <c r="O24" s="1">
        <f t="shared" si="3"/>
        <v>6.1372</v>
      </c>
      <c r="P24" s="5"/>
      <c r="Q24" s="5"/>
      <c r="R24" s="1"/>
      <c r="S24" s="1">
        <f t="shared" si="4"/>
        <v>44.976373590562474</v>
      </c>
      <c r="T24" s="1">
        <f t="shared" si="5"/>
        <v>44.976373590562474</v>
      </c>
      <c r="U24" s="1">
        <v>12.8978</v>
      </c>
      <c r="V24" s="1">
        <v>19.7638</v>
      </c>
      <c r="W24" s="1">
        <v>13.5702</v>
      </c>
      <c r="X24" s="1">
        <v>8.004999999999999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36" t="s">
        <v>85</v>
      </c>
      <c r="AF24" s="1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1" t="s">
        <v>65</v>
      </c>
      <c r="B25" s="1" t="s">
        <v>51</v>
      </c>
      <c r="C25" s="1">
        <v>263.05</v>
      </c>
      <c r="D25" s="1"/>
      <c r="E25" s="1">
        <v>35.58</v>
      </c>
      <c r="F25" s="1">
        <v>216.47499999999999</v>
      </c>
      <c r="G25" s="7">
        <v>1</v>
      </c>
      <c r="H25" s="1">
        <v>150</v>
      </c>
      <c r="I25" s="1">
        <v>5038596</v>
      </c>
      <c r="J25" s="1">
        <v>36.5</v>
      </c>
      <c r="K25" s="1">
        <f t="shared" si="2"/>
        <v>-0.92000000000000171</v>
      </c>
      <c r="L25" s="1"/>
      <c r="M25" s="1"/>
      <c r="N25" s="1"/>
      <c r="O25" s="1">
        <f t="shared" si="3"/>
        <v>7.1159999999999997</v>
      </c>
      <c r="P25" s="5"/>
      <c r="Q25" s="5"/>
      <c r="R25" s="1"/>
      <c r="S25" s="1">
        <f t="shared" si="4"/>
        <v>30.420882518268691</v>
      </c>
      <c r="T25" s="1">
        <f t="shared" si="5"/>
        <v>30.420882518268691</v>
      </c>
      <c r="U25" s="1">
        <v>10.288</v>
      </c>
      <c r="V25" s="1">
        <v>9.5207999999999995</v>
      </c>
      <c r="W25" s="1">
        <v>6.2939999999999996</v>
      </c>
      <c r="X25" s="1">
        <v>2.0529999999999999</v>
      </c>
      <c r="Y25" s="1">
        <v>7.4847999999999999</v>
      </c>
      <c r="Z25" s="1">
        <v>18.3734</v>
      </c>
      <c r="AA25" s="1">
        <v>15.5282</v>
      </c>
      <c r="AB25" s="1">
        <v>0</v>
      </c>
      <c r="AC25" s="1">
        <v>0</v>
      </c>
      <c r="AD25" s="1">
        <v>0</v>
      </c>
      <c r="AE25" s="36" t="s">
        <v>85</v>
      </c>
      <c r="AF25" s="1">
        <f t="shared" si="7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66</v>
      </c>
      <c r="B26" s="20" t="s">
        <v>51</v>
      </c>
      <c r="C26" s="20"/>
      <c r="D26" s="20"/>
      <c r="E26" s="20"/>
      <c r="F26" s="21"/>
      <c r="G26" s="17">
        <v>1</v>
      </c>
      <c r="H26" s="16">
        <v>120</v>
      </c>
      <c r="I26" s="16">
        <v>8785204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18"/>
      <c r="R26" s="16"/>
      <c r="S26" s="16" t="e">
        <f t="shared" si="4"/>
        <v>#DIV/0!</v>
      </c>
      <c r="T26" s="16" t="e">
        <f t="shared" si="5"/>
        <v>#DIV/0!</v>
      </c>
      <c r="U26" s="16">
        <v>0</v>
      </c>
      <c r="V26" s="16">
        <v>0</v>
      </c>
      <c r="W26" s="16">
        <v>0</v>
      </c>
      <c r="X26" s="16">
        <v>0</v>
      </c>
      <c r="Y26" s="16">
        <v>-0.5776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 t="s">
        <v>67</v>
      </c>
      <c r="AF26" s="16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31" t="s">
        <v>73</v>
      </c>
      <c r="B27" s="32" t="s">
        <v>51</v>
      </c>
      <c r="C27" s="32">
        <v>301.68599999999998</v>
      </c>
      <c r="D27" s="32"/>
      <c r="E27" s="32">
        <v>53.886000000000003</v>
      </c>
      <c r="F27" s="33">
        <v>247.8</v>
      </c>
      <c r="G27" s="14">
        <v>0</v>
      </c>
      <c r="H27" s="13" t="e">
        <v>#N/A</v>
      </c>
      <c r="I27" s="13" t="s">
        <v>35</v>
      </c>
      <c r="J27" s="13">
        <v>51</v>
      </c>
      <c r="K27" s="13">
        <f>E27-J27</f>
        <v>2.8860000000000028</v>
      </c>
      <c r="L27" s="13"/>
      <c r="M27" s="13"/>
      <c r="N27" s="13"/>
      <c r="O27" s="13">
        <f>E27/5</f>
        <v>10.777200000000001</v>
      </c>
      <c r="P27" s="15"/>
      <c r="Q27" s="15"/>
      <c r="R27" s="13"/>
      <c r="S27" s="13">
        <f>(F27+P27)/O27</f>
        <v>22.992985190958692</v>
      </c>
      <c r="T27" s="13">
        <f>F27/O27</f>
        <v>22.992985190958692</v>
      </c>
      <c r="U27" s="13">
        <v>0</v>
      </c>
      <c r="V27" s="13">
        <v>0</v>
      </c>
      <c r="W27" s="13">
        <v>32.8934</v>
      </c>
      <c r="X27" s="13">
        <v>14.801600000000001</v>
      </c>
      <c r="Y27" s="13">
        <v>16.104199999999999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/>
      <c r="AF27" s="13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thickBot="1" x14ac:dyDescent="0.3">
      <c r="A28" s="28" t="s">
        <v>50</v>
      </c>
      <c r="B28" s="29" t="s">
        <v>51</v>
      </c>
      <c r="C28" s="29">
        <v>10.3</v>
      </c>
      <c r="D28" s="29"/>
      <c r="E28" s="29"/>
      <c r="F28" s="30">
        <v>10.3</v>
      </c>
      <c r="G28" s="14">
        <v>0</v>
      </c>
      <c r="H28" s="13" t="e">
        <v>#N/A</v>
      </c>
      <c r="I28" s="13" t="s">
        <v>35</v>
      </c>
      <c r="J28" s="13"/>
      <c r="K28" s="13">
        <f>E28-J28</f>
        <v>0</v>
      </c>
      <c r="L28" s="13"/>
      <c r="M28" s="13"/>
      <c r="N28" s="13"/>
      <c r="O28" s="13">
        <f>E28/5</f>
        <v>0</v>
      </c>
      <c r="P28" s="15"/>
      <c r="Q28" s="15"/>
      <c r="R28" s="13"/>
      <c r="S28" s="13" t="e">
        <f>(F28+P28)/O28</f>
        <v>#DIV/0!</v>
      </c>
      <c r="T28" s="13" t="e">
        <f>F28/O28</f>
        <v>#DIV/0!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/>
      <c r="AF28" s="13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7" t="s">
        <v>68</v>
      </c>
      <c r="B29" s="22" t="s">
        <v>51</v>
      </c>
      <c r="C29" s="22"/>
      <c r="D29" s="22">
        <v>114.6</v>
      </c>
      <c r="E29" s="22"/>
      <c r="F29" s="23">
        <v>114.6</v>
      </c>
      <c r="G29" s="7">
        <v>1</v>
      </c>
      <c r="H29" s="1">
        <v>180</v>
      </c>
      <c r="I29" s="1">
        <v>5038619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1.26</v>
      </c>
      <c r="AB29" s="1">
        <v>0</v>
      </c>
      <c r="AC29" s="1">
        <v>0</v>
      </c>
      <c r="AD29" s="1">
        <v>0</v>
      </c>
      <c r="AE29" s="1"/>
      <c r="AF29" s="1">
        <f t="shared" si="7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thickBot="1" x14ac:dyDescent="0.3">
      <c r="A30" s="28" t="s">
        <v>75</v>
      </c>
      <c r="B30" s="29" t="s">
        <v>51</v>
      </c>
      <c r="C30" s="29">
        <v>237</v>
      </c>
      <c r="D30" s="29"/>
      <c r="E30" s="29">
        <v>26.702000000000002</v>
      </c>
      <c r="F30" s="30">
        <v>193.298</v>
      </c>
      <c r="G30" s="14">
        <v>0</v>
      </c>
      <c r="H30" s="13" t="e">
        <v>#N/A</v>
      </c>
      <c r="I30" s="13" t="s">
        <v>35</v>
      </c>
      <c r="J30" s="13">
        <v>20.5</v>
      </c>
      <c r="K30" s="13">
        <f>E30-J30</f>
        <v>6.2020000000000017</v>
      </c>
      <c r="L30" s="13"/>
      <c r="M30" s="13"/>
      <c r="N30" s="13"/>
      <c r="O30" s="13">
        <f>E30/5</f>
        <v>5.3404000000000007</v>
      </c>
      <c r="P30" s="15"/>
      <c r="Q30" s="15"/>
      <c r="R30" s="13"/>
      <c r="S30" s="13">
        <f>(F30+P30)/O30</f>
        <v>36.19541607370234</v>
      </c>
      <c r="T30" s="13">
        <f>F30/O30</f>
        <v>36.19541607370234</v>
      </c>
      <c r="U30" s="13">
        <v>9.5449999999999999</v>
      </c>
      <c r="V30" s="13">
        <v>16.442</v>
      </c>
      <c r="W30" s="13">
        <v>8.0256000000000007</v>
      </c>
      <c r="X30" s="13">
        <v>5.3906000000000001</v>
      </c>
      <c r="Y30" s="13">
        <v>8.855599999999999</v>
      </c>
      <c r="Z30" s="13">
        <v>20.479199999999999</v>
      </c>
      <c r="AA30" s="13">
        <v>8.1663999999999994</v>
      </c>
      <c r="AB30" s="13">
        <v>0</v>
      </c>
      <c r="AC30" s="13">
        <v>0</v>
      </c>
      <c r="AD30" s="13">
        <v>0</v>
      </c>
      <c r="AE30" s="35" t="s">
        <v>39</v>
      </c>
      <c r="AF30" s="1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69</v>
      </c>
      <c r="B31" s="1" t="s">
        <v>34</v>
      </c>
      <c r="C31" s="1">
        <v>200</v>
      </c>
      <c r="D31" s="1"/>
      <c r="E31" s="1">
        <v>40</v>
      </c>
      <c r="F31" s="1">
        <v>157</v>
      </c>
      <c r="G31" s="7">
        <v>0.1</v>
      </c>
      <c r="H31" s="1">
        <v>60</v>
      </c>
      <c r="I31" s="1">
        <v>8444170</v>
      </c>
      <c r="J31" s="1">
        <v>41</v>
      </c>
      <c r="K31" s="1">
        <f t="shared" si="2"/>
        <v>-1</v>
      </c>
      <c r="L31" s="1"/>
      <c r="M31" s="1"/>
      <c r="N31" s="1"/>
      <c r="O31" s="1">
        <f t="shared" si="3"/>
        <v>8</v>
      </c>
      <c r="P31" s="5"/>
      <c r="Q31" s="5"/>
      <c r="R31" s="1"/>
      <c r="S31" s="1">
        <f t="shared" si="4"/>
        <v>19.625</v>
      </c>
      <c r="T31" s="1">
        <f t="shared" si="5"/>
        <v>19.625</v>
      </c>
      <c r="U31" s="1">
        <v>-2</v>
      </c>
      <c r="V31" s="1">
        <v>6.8</v>
      </c>
      <c r="W31" s="1">
        <v>18.2</v>
      </c>
      <c r="X31" s="1">
        <v>5.8</v>
      </c>
      <c r="Y31" s="1">
        <v>9.1999999999999993</v>
      </c>
      <c r="Z31" s="1">
        <v>12.6</v>
      </c>
      <c r="AA31" s="1">
        <v>7.8</v>
      </c>
      <c r="AB31" s="1">
        <v>9.1999999999999993</v>
      </c>
      <c r="AC31" s="1">
        <v>0.2</v>
      </c>
      <c r="AD31" s="1">
        <v>22</v>
      </c>
      <c r="AE31" s="1"/>
      <c r="AF31" s="1">
        <f t="shared" si="7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70</v>
      </c>
      <c r="B32" s="1" t="s">
        <v>51</v>
      </c>
      <c r="C32" s="1">
        <v>412.089</v>
      </c>
      <c r="D32" s="1">
        <v>325.80200000000002</v>
      </c>
      <c r="E32" s="1">
        <v>121.262</v>
      </c>
      <c r="F32" s="1">
        <v>598.68399999999997</v>
      </c>
      <c r="G32" s="7">
        <v>1</v>
      </c>
      <c r="H32" s="1">
        <v>120</v>
      </c>
      <c r="I32" s="1">
        <v>5522704</v>
      </c>
      <c r="J32" s="1">
        <v>116</v>
      </c>
      <c r="K32" s="1">
        <f t="shared" si="2"/>
        <v>5.2620000000000005</v>
      </c>
      <c r="L32" s="1"/>
      <c r="M32" s="1"/>
      <c r="N32" s="1"/>
      <c r="O32" s="1">
        <f t="shared" si="3"/>
        <v>24.252400000000002</v>
      </c>
      <c r="P32" s="5"/>
      <c r="Q32" s="5"/>
      <c r="R32" s="1"/>
      <c r="S32" s="1">
        <f t="shared" si="4"/>
        <v>24.68555689333839</v>
      </c>
      <c r="T32" s="1">
        <f t="shared" si="5"/>
        <v>24.68555689333839</v>
      </c>
      <c r="U32" s="1">
        <v>19.9162</v>
      </c>
      <c r="V32" s="1">
        <v>38.097799999999999</v>
      </c>
      <c r="W32" s="1">
        <v>34.113999999999997</v>
      </c>
      <c r="X32" s="1">
        <v>30.2958</v>
      </c>
      <c r="Y32" s="1">
        <v>20.64</v>
      </c>
      <c r="Z32" s="1">
        <v>19.345199999999998</v>
      </c>
      <c r="AA32" s="1">
        <v>29.959800000000001</v>
      </c>
      <c r="AB32" s="1">
        <v>48.821599999999997</v>
      </c>
      <c r="AC32" s="1">
        <v>34.110999999999997</v>
      </c>
      <c r="AD32" s="1">
        <v>82.34</v>
      </c>
      <c r="AE32" s="36" t="s">
        <v>62</v>
      </c>
      <c r="AF32" s="1">
        <f t="shared" si="7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338</v>
      </c>
      <c r="D33" s="1"/>
      <c r="E33" s="1">
        <v>40</v>
      </c>
      <c r="F33" s="1">
        <v>293</v>
      </c>
      <c r="G33" s="7">
        <v>0.14000000000000001</v>
      </c>
      <c r="H33" s="1">
        <v>180</v>
      </c>
      <c r="I33" s="1">
        <v>9988391</v>
      </c>
      <c r="J33" s="1">
        <v>40</v>
      </c>
      <c r="K33" s="1">
        <f t="shared" si="2"/>
        <v>0</v>
      </c>
      <c r="L33" s="1"/>
      <c r="M33" s="1"/>
      <c r="N33" s="1"/>
      <c r="O33" s="1">
        <f t="shared" si="3"/>
        <v>8</v>
      </c>
      <c r="P33" s="5"/>
      <c r="Q33" s="5"/>
      <c r="R33" s="1"/>
      <c r="S33" s="1">
        <f t="shared" si="4"/>
        <v>36.625</v>
      </c>
      <c r="T33" s="1">
        <f t="shared" si="5"/>
        <v>36.625</v>
      </c>
      <c r="U33" s="1">
        <v>10.199999999999999</v>
      </c>
      <c r="V33" s="1">
        <v>18.2</v>
      </c>
      <c r="W33" s="1">
        <v>21.8</v>
      </c>
      <c r="X33" s="1">
        <v>11.8</v>
      </c>
      <c r="Y33" s="1">
        <v>10.6</v>
      </c>
      <c r="Z33" s="1">
        <v>11</v>
      </c>
      <c r="AA33" s="1">
        <v>8</v>
      </c>
      <c r="AB33" s="1">
        <v>27.6</v>
      </c>
      <c r="AC33" s="1">
        <v>10.8</v>
      </c>
      <c r="AD33" s="1">
        <v>19</v>
      </c>
      <c r="AE33" s="35" t="s">
        <v>39</v>
      </c>
      <c r="AF33" s="1">
        <f t="shared" si="7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34</v>
      </c>
      <c r="C34" s="1">
        <v>539</v>
      </c>
      <c r="D34" s="1">
        <v>544</v>
      </c>
      <c r="E34" s="1">
        <v>160</v>
      </c>
      <c r="F34" s="1">
        <v>885</v>
      </c>
      <c r="G34" s="7">
        <v>0.18</v>
      </c>
      <c r="H34" s="1">
        <v>270</v>
      </c>
      <c r="I34" s="1">
        <v>9988681</v>
      </c>
      <c r="J34" s="1">
        <v>160</v>
      </c>
      <c r="K34" s="1">
        <f t="shared" si="2"/>
        <v>0</v>
      </c>
      <c r="L34" s="1"/>
      <c r="M34" s="1"/>
      <c r="N34" s="1"/>
      <c r="O34" s="1">
        <f t="shared" si="3"/>
        <v>32</v>
      </c>
      <c r="P34" s="5"/>
      <c r="Q34" s="5"/>
      <c r="R34" s="1"/>
      <c r="S34" s="1">
        <f t="shared" si="4"/>
        <v>27.65625</v>
      </c>
      <c r="T34" s="1">
        <f t="shared" si="5"/>
        <v>27.65625</v>
      </c>
      <c r="U34" s="1">
        <v>30</v>
      </c>
      <c r="V34" s="1">
        <v>63.2</v>
      </c>
      <c r="W34" s="1">
        <v>46.8</v>
      </c>
      <c r="X34" s="1">
        <v>41.2</v>
      </c>
      <c r="Y34" s="1">
        <v>30.6</v>
      </c>
      <c r="Z34" s="1">
        <v>34.799999999999997</v>
      </c>
      <c r="AA34" s="1">
        <v>47.6</v>
      </c>
      <c r="AB34" s="1">
        <v>53.6</v>
      </c>
      <c r="AC34" s="1">
        <v>49</v>
      </c>
      <c r="AD34" s="1">
        <v>57.2</v>
      </c>
      <c r="AE34" s="36" t="s">
        <v>62</v>
      </c>
      <c r="AF34" s="1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74</v>
      </c>
      <c r="B35" s="1" t="s">
        <v>51</v>
      </c>
      <c r="C35" s="1">
        <v>202.69399999999999</v>
      </c>
      <c r="D35" s="1">
        <v>306.904</v>
      </c>
      <c r="E35" s="1">
        <v>94.891000000000005</v>
      </c>
      <c r="F35" s="1">
        <v>408.20699999999999</v>
      </c>
      <c r="G35" s="7">
        <v>1</v>
      </c>
      <c r="H35" s="1">
        <v>120</v>
      </c>
      <c r="I35" s="1">
        <v>8785198</v>
      </c>
      <c r="J35" s="1">
        <v>80</v>
      </c>
      <c r="K35" s="1">
        <f t="shared" si="2"/>
        <v>14.891000000000005</v>
      </c>
      <c r="L35" s="1"/>
      <c r="M35" s="1"/>
      <c r="N35" s="1"/>
      <c r="O35" s="1">
        <f t="shared" si="3"/>
        <v>18.978200000000001</v>
      </c>
      <c r="P35" s="5"/>
      <c r="Q35" s="5"/>
      <c r="R35" s="1"/>
      <c r="S35" s="1">
        <f t="shared" si="4"/>
        <v>21.509257990747276</v>
      </c>
      <c r="T35" s="1">
        <f t="shared" si="5"/>
        <v>21.509257990747276</v>
      </c>
      <c r="U35" s="1">
        <v>17.318000000000001</v>
      </c>
      <c r="V35" s="1">
        <v>29.2422</v>
      </c>
      <c r="W35" s="1">
        <v>25.956399999999999</v>
      </c>
      <c r="X35" s="1">
        <v>13.663</v>
      </c>
      <c r="Y35" s="1">
        <v>16.5136</v>
      </c>
      <c r="Z35" s="1">
        <v>15.784800000000001</v>
      </c>
      <c r="AA35" s="1">
        <v>11.644</v>
      </c>
      <c r="AB35" s="1">
        <v>46.983999999999988</v>
      </c>
      <c r="AC35" s="1">
        <v>41.379800000000003</v>
      </c>
      <c r="AD35" s="1">
        <v>0.67999999999999994</v>
      </c>
      <c r="AE35" s="1"/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199</v>
      </c>
      <c r="D36" s="1">
        <v>198</v>
      </c>
      <c r="E36" s="1">
        <v>101</v>
      </c>
      <c r="F36" s="1">
        <v>278</v>
      </c>
      <c r="G36" s="7">
        <v>0.1</v>
      </c>
      <c r="H36" s="1">
        <v>60</v>
      </c>
      <c r="I36" s="1">
        <v>8444187</v>
      </c>
      <c r="J36" s="1">
        <v>105</v>
      </c>
      <c r="K36" s="1">
        <f t="shared" si="2"/>
        <v>-4</v>
      </c>
      <c r="L36" s="1"/>
      <c r="M36" s="1"/>
      <c r="N36" s="1"/>
      <c r="O36" s="1">
        <f t="shared" si="3"/>
        <v>20.2</v>
      </c>
      <c r="P36" s="5">
        <f>16*O36-F36</f>
        <v>45.199999999999989</v>
      </c>
      <c r="Q36" s="5"/>
      <c r="R36" s="1"/>
      <c r="S36" s="1">
        <f t="shared" si="4"/>
        <v>16</v>
      </c>
      <c r="T36" s="1">
        <f t="shared" si="5"/>
        <v>13.762376237623762</v>
      </c>
      <c r="U36" s="1">
        <v>20.8</v>
      </c>
      <c r="V36" s="1">
        <v>27.6</v>
      </c>
      <c r="W36" s="1">
        <v>26</v>
      </c>
      <c r="X36" s="1">
        <v>13.8</v>
      </c>
      <c r="Y36" s="1">
        <v>9</v>
      </c>
      <c r="Z36" s="1">
        <v>30.6</v>
      </c>
      <c r="AA36" s="1">
        <v>23.8</v>
      </c>
      <c r="AB36" s="1">
        <v>22</v>
      </c>
      <c r="AC36" s="1">
        <v>21.8</v>
      </c>
      <c r="AD36" s="1">
        <v>29.6</v>
      </c>
      <c r="AE36" s="1"/>
      <c r="AF36" s="1">
        <f t="shared" ref="AF36:AF41" si="8">G36*P36</f>
        <v>4.5199999999999987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77</v>
      </c>
      <c r="B37" s="1" t="s">
        <v>34</v>
      </c>
      <c r="C37" s="1">
        <v>268</v>
      </c>
      <c r="D37" s="1">
        <v>102</v>
      </c>
      <c r="E37" s="1">
        <v>110</v>
      </c>
      <c r="F37" s="1">
        <v>239</v>
      </c>
      <c r="G37" s="7">
        <v>0.1</v>
      </c>
      <c r="H37" s="1">
        <v>90</v>
      </c>
      <c r="I37" s="1">
        <v>8444194</v>
      </c>
      <c r="J37" s="1">
        <v>108</v>
      </c>
      <c r="K37" s="1">
        <f t="shared" si="2"/>
        <v>2</v>
      </c>
      <c r="L37" s="1"/>
      <c r="M37" s="1"/>
      <c r="N37" s="1"/>
      <c r="O37" s="1">
        <f t="shared" si="3"/>
        <v>22</v>
      </c>
      <c r="P37" s="5">
        <f>18*O37-F37</f>
        <v>157</v>
      </c>
      <c r="Q37" s="5"/>
      <c r="R37" s="1"/>
      <c r="S37" s="1">
        <f t="shared" si="4"/>
        <v>18</v>
      </c>
      <c r="T37" s="1">
        <f t="shared" si="5"/>
        <v>10.863636363636363</v>
      </c>
      <c r="U37" s="1">
        <v>18.399999999999999</v>
      </c>
      <c r="V37" s="1">
        <v>24.2</v>
      </c>
      <c r="W37" s="1">
        <v>28.8</v>
      </c>
      <c r="X37" s="1">
        <v>19.600000000000001</v>
      </c>
      <c r="Y37" s="1">
        <v>26.4</v>
      </c>
      <c r="Z37" s="1">
        <v>35.200000000000003</v>
      </c>
      <c r="AA37" s="1">
        <v>27.4</v>
      </c>
      <c r="AB37" s="1">
        <v>22.6</v>
      </c>
      <c r="AC37" s="1">
        <v>29.2</v>
      </c>
      <c r="AD37" s="1">
        <v>31.2</v>
      </c>
      <c r="AE37" s="1"/>
      <c r="AF37" s="1">
        <f t="shared" si="8"/>
        <v>15.700000000000001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78</v>
      </c>
      <c r="B38" s="1" t="s">
        <v>34</v>
      </c>
      <c r="C38" s="1">
        <v>548</v>
      </c>
      <c r="D38" s="1">
        <v>210</v>
      </c>
      <c r="E38" s="1">
        <v>201</v>
      </c>
      <c r="F38" s="1">
        <v>493</v>
      </c>
      <c r="G38" s="7">
        <v>0.2</v>
      </c>
      <c r="H38" s="1">
        <v>120</v>
      </c>
      <c r="I38" s="1">
        <v>783798</v>
      </c>
      <c r="J38" s="1">
        <v>203</v>
      </c>
      <c r="K38" s="1">
        <f t="shared" si="2"/>
        <v>-2</v>
      </c>
      <c r="L38" s="1"/>
      <c r="M38" s="1"/>
      <c r="N38" s="1"/>
      <c r="O38" s="1">
        <f t="shared" si="3"/>
        <v>40.200000000000003</v>
      </c>
      <c r="P38" s="5">
        <f>19*O38-F38</f>
        <v>270.80000000000007</v>
      </c>
      <c r="Q38" s="5"/>
      <c r="R38" s="1"/>
      <c r="S38" s="1">
        <f t="shared" si="4"/>
        <v>19</v>
      </c>
      <c r="T38" s="1">
        <f t="shared" si="5"/>
        <v>12.2636815920398</v>
      </c>
      <c r="U38" s="1">
        <v>36.200000000000003</v>
      </c>
      <c r="V38" s="1">
        <v>42.4</v>
      </c>
      <c r="W38" s="1">
        <v>45</v>
      </c>
      <c r="X38" s="1">
        <v>39</v>
      </c>
      <c r="Y38" s="1">
        <v>33.4</v>
      </c>
      <c r="Z38" s="1">
        <v>39.799999999999997</v>
      </c>
      <c r="AA38" s="1">
        <v>28</v>
      </c>
      <c r="AB38" s="1">
        <v>45.4</v>
      </c>
      <c r="AC38" s="1">
        <v>31.6</v>
      </c>
      <c r="AD38" s="1">
        <v>46</v>
      </c>
      <c r="AE38" s="1" t="s">
        <v>79</v>
      </c>
      <c r="AF38" s="1">
        <f t="shared" si="8"/>
        <v>54.160000000000018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80</v>
      </c>
      <c r="B39" s="1" t="s">
        <v>51</v>
      </c>
      <c r="C39" s="1">
        <v>680</v>
      </c>
      <c r="D39" s="1"/>
      <c r="E39" s="1">
        <v>51.505000000000003</v>
      </c>
      <c r="F39" s="1">
        <v>618.79</v>
      </c>
      <c r="G39" s="7">
        <v>1</v>
      </c>
      <c r="H39" s="1">
        <v>120</v>
      </c>
      <c r="I39" s="1">
        <v>783811</v>
      </c>
      <c r="J39" s="1">
        <v>57</v>
      </c>
      <c r="K39" s="1">
        <f t="shared" si="2"/>
        <v>-5.4949999999999974</v>
      </c>
      <c r="L39" s="1"/>
      <c r="M39" s="1"/>
      <c r="N39" s="1"/>
      <c r="O39" s="1">
        <f t="shared" si="3"/>
        <v>10.301</v>
      </c>
      <c r="P39" s="5"/>
      <c r="Q39" s="5"/>
      <c r="R39" s="1"/>
      <c r="S39" s="1">
        <f t="shared" si="4"/>
        <v>60.070866906125616</v>
      </c>
      <c r="T39" s="1">
        <f t="shared" si="5"/>
        <v>60.070866906125616</v>
      </c>
      <c r="U39" s="1">
        <v>15.679600000000001</v>
      </c>
      <c r="V39" s="1">
        <v>17.388200000000001</v>
      </c>
      <c r="W39" s="1">
        <v>19.626000000000001</v>
      </c>
      <c r="X39" s="1">
        <v>18.836400000000001</v>
      </c>
      <c r="Y39" s="1">
        <v>24.780999999999999</v>
      </c>
      <c r="Z39" s="1">
        <v>23.311199999999999</v>
      </c>
      <c r="AA39" s="1">
        <v>9.2146000000000008</v>
      </c>
      <c r="AB39" s="1">
        <v>40.826599999999999</v>
      </c>
      <c r="AC39" s="1">
        <v>35.458199999999998</v>
      </c>
      <c r="AD39" s="1">
        <v>28.4422</v>
      </c>
      <c r="AE39" s="36" t="s">
        <v>86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81</v>
      </c>
      <c r="B40" s="1" t="s">
        <v>34</v>
      </c>
      <c r="C40" s="1">
        <v>236</v>
      </c>
      <c r="D40" s="1">
        <v>460</v>
      </c>
      <c r="E40" s="1">
        <v>92</v>
      </c>
      <c r="F40" s="1">
        <v>581</v>
      </c>
      <c r="G40" s="7">
        <v>0.2</v>
      </c>
      <c r="H40" s="1">
        <v>120</v>
      </c>
      <c r="I40" s="1">
        <v>783804</v>
      </c>
      <c r="J40" s="1">
        <v>93</v>
      </c>
      <c r="K40" s="1">
        <f t="shared" si="2"/>
        <v>-1</v>
      </c>
      <c r="L40" s="1"/>
      <c r="M40" s="1"/>
      <c r="N40" s="1"/>
      <c r="O40" s="1">
        <f t="shared" si="3"/>
        <v>18.399999999999999</v>
      </c>
      <c r="P40" s="5"/>
      <c r="Q40" s="5"/>
      <c r="R40" s="1"/>
      <c r="S40" s="1">
        <f t="shared" si="4"/>
        <v>31.576086956521742</v>
      </c>
      <c r="T40" s="1">
        <f t="shared" si="5"/>
        <v>31.576086956521742</v>
      </c>
      <c r="U40" s="1">
        <v>12.6</v>
      </c>
      <c r="V40" s="1">
        <v>36.4</v>
      </c>
      <c r="W40" s="1">
        <v>26.6</v>
      </c>
      <c r="X40" s="1">
        <v>18.2</v>
      </c>
      <c r="Y40" s="1">
        <v>18.399999999999999</v>
      </c>
      <c r="Z40" s="1">
        <v>28.4</v>
      </c>
      <c r="AA40" s="1">
        <v>19.8</v>
      </c>
      <c r="AB40" s="1">
        <v>24.4</v>
      </c>
      <c r="AC40" s="1">
        <v>18.2</v>
      </c>
      <c r="AD40" s="1">
        <v>27</v>
      </c>
      <c r="AE40" s="36" t="s">
        <v>85</v>
      </c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7" t="s">
        <v>82</v>
      </c>
      <c r="B41" s="22" t="s">
        <v>51</v>
      </c>
      <c r="C41" s="22">
        <v>1358.348</v>
      </c>
      <c r="D41" s="22"/>
      <c r="E41" s="22">
        <v>180.17</v>
      </c>
      <c r="F41" s="23">
        <v>1109.5219999999999</v>
      </c>
      <c r="G41" s="7">
        <v>1</v>
      </c>
      <c r="H41" s="1">
        <v>120</v>
      </c>
      <c r="I41" s="1">
        <v>783828</v>
      </c>
      <c r="J41" s="1">
        <v>170</v>
      </c>
      <c r="K41" s="1">
        <f t="shared" si="2"/>
        <v>10.169999999999987</v>
      </c>
      <c r="L41" s="1"/>
      <c r="M41" s="1"/>
      <c r="N41" s="1"/>
      <c r="O41" s="1">
        <f t="shared" si="3"/>
        <v>36.033999999999999</v>
      </c>
      <c r="P41" s="5"/>
      <c r="Q41" s="5"/>
      <c r="R41" s="1"/>
      <c r="S41" s="1">
        <f t="shared" si="4"/>
        <v>30.790975190098241</v>
      </c>
      <c r="T41" s="1">
        <f t="shared" si="5"/>
        <v>30.790975190098241</v>
      </c>
      <c r="U41" s="1">
        <v>45.291800000000002</v>
      </c>
      <c r="V41" s="1">
        <v>87.608599999999996</v>
      </c>
      <c r="W41" s="1">
        <v>89.902799999999999</v>
      </c>
      <c r="X41" s="1">
        <v>74.622</v>
      </c>
      <c r="Y41" s="1">
        <v>66.047799999999995</v>
      </c>
      <c r="Z41" s="1">
        <v>84.834000000000003</v>
      </c>
      <c r="AA41" s="1">
        <v>55.695599999999999</v>
      </c>
      <c r="AB41" s="1">
        <v>64.099800000000002</v>
      </c>
      <c r="AC41" s="1">
        <v>13.9152</v>
      </c>
      <c r="AD41" s="1">
        <v>76.802400000000006</v>
      </c>
      <c r="AE41" s="36" t="s">
        <v>87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28" t="s">
        <v>83</v>
      </c>
      <c r="B42" s="29" t="s">
        <v>51</v>
      </c>
      <c r="C42" s="29"/>
      <c r="D42" s="29">
        <v>418.23</v>
      </c>
      <c r="E42" s="29">
        <v>3.8839999999999999</v>
      </c>
      <c r="F42" s="30">
        <v>414.346</v>
      </c>
      <c r="G42" s="14">
        <v>0</v>
      </c>
      <c r="H42" s="13" t="e">
        <v>#N/A</v>
      </c>
      <c r="I42" s="13" t="s">
        <v>35</v>
      </c>
      <c r="J42" s="13">
        <v>3.5</v>
      </c>
      <c r="K42" s="13">
        <f t="shared" si="2"/>
        <v>0.3839999999999999</v>
      </c>
      <c r="L42" s="13"/>
      <c r="M42" s="13"/>
      <c r="N42" s="13"/>
      <c r="O42" s="13">
        <f t="shared" si="3"/>
        <v>0.77679999999999993</v>
      </c>
      <c r="P42" s="15"/>
      <c r="Q42" s="15"/>
      <c r="R42" s="13"/>
      <c r="S42" s="13">
        <f t="shared" si="4"/>
        <v>533.40113285272923</v>
      </c>
      <c r="T42" s="13">
        <f t="shared" si="5"/>
        <v>533.40113285272923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/>
      <c r="AF42" s="13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45</v>
      </c>
      <c r="B44" s="1" t="s">
        <v>34</v>
      </c>
      <c r="C44" s="1">
        <v>2920</v>
      </c>
      <c r="D44" s="1">
        <v>1000</v>
      </c>
      <c r="E44" s="1">
        <v>451</v>
      </c>
      <c r="F44" s="1">
        <v>2325</v>
      </c>
      <c r="G44" s="7">
        <v>0.18</v>
      </c>
      <c r="H44" s="1">
        <v>120</v>
      </c>
      <c r="I44" s="1"/>
      <c r="J44" s="1">
        <v>455</v>
      </c>
      <c r="K44" s="1">
        <f>E44-J44</f>
        <v>-4</v>
      </c>
      <c r="L44" s="1"/>
      <c r="M44" s="1"/>
      <c r="N44" s="1"/>
      <c r="O44" s="1">
        <f t="shared" ref="O44:O45" si="9">E44/5</f>
        <v>90.2</v>
      </c>
      <c r="P44" s="5"/>
      <c r="Q44" s="5"/>
      <c r="R44" s="1"/>
      <c r="S44" s="1">
        <f t="shared" ref="S44:S45" si="10">(F44+P44)/O44</f>
        <v>25.776053215077603</v>
      </c>
      <c r="T44" s="1">
        <f t="shared" ref="T44:T45" si="11">F44/O44</f>
        <v>25.776053215077603</v>
      </c>
      <c r="U44" s="1">
        <v>119.8</v>
      </c>
      <c r="V44" s="1">
        <v>111.8</v>
      </c>
      <c r="W44" s="1">
        <v>205.8</v>
      </c>
      <c r="X44" s="1">
        <v>0</v>
      </c>
      <c r="Y44" s="1">
        <v>2</v>
      </c>
      <c r="Z44" s="1">
        <v>10.199999999999999</v>
      </c>
      <c r="AA44" s="1">
        <v>128.19999999999999</v>
      </c>
      <c r="AB44" s="1">
        <v>175.8</v>
      </c>
      <c r="AC44" s="1">
        <v>163.6</v>
      </c>
      <c r="AD44" s="1">
        <v>201.4</v>
      </c>
      <c r="AE44" s="1">
        <v>2860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46</v>
      </c>
      <c r="B45" s="1" t="s">
        <v>34</v>
      </c>
      <c r="C45" s="1">
        <v>6265</v>
      </c>
      <c r="D45" s="1">
        <v>7010</v>
      </c>
      <c r="E45" s="1">
        <v>1520</v>
      </c>
      <c r="F45" s="1">
        <v>8413</v>
      </c>
      <c r="G45" s="7">
        <v>0.18</v>
      </c>
      <c r="H45" s="1">
        <v>120</v>
      </c>
      <c r="I45" s="1"/>
      <c r="J45" s="1">
        <v>1549</v>
      </c>
      <c r="K45" s="1">
        <f>E45-J45</f>
        <v>-29</v>
      </c>
      <c r="L45" s="1"/>
      <c r="M45" s="1"/>
      <c r="N45" s="1"/>
      <c r="O45" s="1">
        <f t="shared" si="9"/>
        <v>304</v>
      </c>
      <c r="P45" s="5"/>
      <c r="Q45" s="5"/>
      <c r="R45" s="1"/>
      <c r="S45" s="1">
        <f t="shared" si="10"/>
        <v>27.674342105263158</v>
      </c>
      <c r="T45" s="1">
        <f t="shared" si="11"/>
        <v>27.674342105263158</v>
      </c>
      <c r="U45" s="1">
        <v>281.39999999999998</v>
      </c>
      <c r="V45" s="1">
        <v>456.8</v>
      </c>
      <c r="W45" s="1">
        <v>472.8</v>
      </c>
      <c r="X45" s="1">
        <v>432.4</v>
      </c>
      <c r="Y45" s="1">
        <v>513</v>
      </c>
      <c r="Z45" s="1">
        <v>428.6</v>
      </c>
      <c r="AA45" s="1">
        <v>388</v>
      </c>
      <c r="AB45" s="1">
        <v>460.4</v>
      </c>
      <c r="AC45" s="1">
        <v>470.2</v>
      </c>
      <c r="AD45" s="1">
        <v>580</v>
      </c>
      <c r="AE45" s="1">
        <v>2860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F42" xr:uid="{4978C359-A74F-4674-A354-8D125A3BB96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2025-05-06T12:52:23Z</dcterms:created>
  <dcterms:modified xsi:type="dcterms:W3CDTF">2025-05-07T12:15:29Z</dcterms:modified>
</cp:coreProperties>
</file>