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5,25 ПОКОМ КИ Новороссийск\"/>
    </mc:Choice>
  </mc:AlternateContent>
  <xr:revisionPtr revIDLastSave="0" documentId="13_ncr:1_{742AFD2A-868F-4B91-941D-442F8283E3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6" i="1" l="1"/>
  <c r="AB60" i="1"/>
  <c r="AB58" i="1"/>
  <c r="AB56" i="1"/>
  <c r="AB30" i="1"/>
  <c r="AB17" i="1"/>
  <c r="AB15" i="1"/>
  <c r="F28" i="1"/>
  <c r="AB28" i="1" s="1"/>
  <c r="E28" i="1"/>
  <c r="O28" i="1" s="1"/>
  <c r="E44" i="1"/>
  <c r="O44" i="1" s="1"/>
  <c r="P44" i="1" s="1"/>
  <c r="AB44" i="1" s="1"/>
  <c r="E80" i="1"/>
  <c r="O80" i="1" s="1"/>
  <c r="F12" i="1"/>
  <c r="F5" i="1" s="1"/>
  <c r="O7" i="1"/>
  <c r="AB7" i="1" s="1"/>
  <c r="O8" i="1"/>
  <c r="P8" i="1" s="1"/>
  <c r="AB8" i="1" s="1"/>
  <c r="O9" i="1"/>
  <c r="P9" i="1" s="1"/>
  <c r="AB9" i="1" s="1"/>
  <c r="O10" i="1"/>
  <c r="P10" i="1" s="1"/>
  <c r="AB10" i="1" s="1"/>
  <c r="O11" i="1"/>
  <c r="AB11" i="1" s="1"/>
  <c r="O12" i="1"/>
  <c r="P12" i="1" s="1"/>
  <c r="AB12" i="1" s="1"/>
  <c r="O13" i="1"/>
  <c r="S13" i="1" s="1"/>
  <c r="O14" i="1"/>
  <c r="S14" i="1" s="1"/>
  <c r="O15" i="1"/>
  <c r="O16" i="1"/>
  <c r="O17" i="1"/>
  <c r="O18" i="1"/>
  <c r="O19" i="1"/>
  <c r="P19" i="1" s="1"/>
  <c r="AB19" i="1" s="1"/>
  <c r="O20" i="1"/>
  <c r="O21" i="1"/>
  <c r="P21" i="1" s="1"/>
  <c r="AB21" i="1" s="1"/>
  <c r="O22" i="1"/>
  <c r="P22" i="1" s="1"/>
  <c r="O23" i="1"/>
  <c r="P23" i="1" s="1"/>
  <c r="AB23" i="1" s="1"/>
  <c r="O24" i="1"/>
  <c r="S24" i="1" s="1"/>
  <c r="O25" i="1"/>
  <c r="O26" i="1"/>
  <c r="P26" i="1" s="1"/>
  <c r="AB26" i="1" s="1"/>
  <c r="O27" i="1"/>
  <c r="P27" i="1" s="1"/>
  <c r="O29" i="1"/>
  <c r="P29" i="1" s="1"/>
  <c r="O30" i="1"/>
  <c r="O31" i="1"/>
  <c r="O32" i="1"/>
  <c r="P32" i="1" s="1"/>
  <c r="AB32" i="1" s="1"/>
  <c r="O33" i="1"/>
  <c r="O34" i="1"/>
  <c r="O35" i="1"/>
  <c r="O36" i="1"/>
  <c r="P36" i="1" s="1"/>
  <c r="AB36" i="1" s="1"/>
  <c r="O37" i="1"/>
  <c r="S37" i="1" s="1"/>
  <c r="O38" i="1"/>
  <c r="O39" i="1"/>
  <c r="O40" i="1"/>
  <c r="O41" i="1"/>
  <c r="S41" i="1" s="1"/>
  <c r="O42" i="1"/>
  <c r="P42" i="1" s="1"/>
  <c r="AB42" i="1" s="1"/>
  <c r="O43" i="1"/>
  <c r="O45" i="1"/>
  <c r="O46" i="1"/>
  <c r="P46" i="1" s="1"/>
  <c r="AB46" i="1" s="1"/>
  <c r="O47" i="1"/>
  <c r="O48" i="1"/>
  <c r="P48" i="1" s="1"/>
  <c r="AB48" i="1" s="1"/>
  <c r="O49" i="1"/>
  <c r="O50" i="1"/>
  <c r="P50" i="1" s="1"/>
  <c r="O51" i="1"/>
  <c r="P51" i="1" s="1"/>
  <c r="O52" i="1"/>
  <c r="P52" i="1" s="1"/>
  <c r="AB52" i="1" s="1"/>
  <c r="O53" i="1"/>
  <c r="P53" i="1" s="1"/>
  <c r="O54" i="1"/>
  <c r="P54" i="1" s="1"/>
  <c r="AB54" i="1" s="1"/>
  <c r="O55" i="1"/>
  <c r="O56" i="1"/>
  <c r="O57" i="1"/>
  <c r="O58" i="1"/>
  <c r="O59" i="1"/>
  <c r="O60" i="1"/>
  <c r="O61" i="1"/>
  <c r="O62" i="1"/>
  <c r="P62" i="1" s="1"/>
  <c r="AB62" i="1" s="1"/>
  <c r="O63" i="1"/>
  <c r="O64" i="1"/>
  <c r="S64" i="1" s="1"/>
  <c r="O65" i="1"/>
  <c r="S65" i="1" s="1"/>
  <c r="O66" i="1"/>
  <c r="O67" i="1"/>
  <c r="O68" i="1"/>
  <c r="P68" i="1" s="1"/>
  <c r="AB68" i="1" s="1"/>
  <c r="O69" i="1"/>
  <c r="O70" i="1"/>
  <c r="P70" i="1" s="1"/>
  <c r="AB70" i="1" s="1"/>
  <c r="O71" i="1"/>
  <c r="S71" i="1" s="1"/>
  <c r="O72" i="1"/>
  <c r="S72" i="1" s="1"/>
  <c r="O73" i="1"/>
  <c r="O74" i="1"/>
  <c r="P74" i="1" s="1"/>
  <c r="AB74" i="1" s="1"/>
  <c r="O75" i="1"/>
  <c r="O76" i="1"/>
  <c r="P76" i="1" s="1"/>
  <c r="AB76" i="1" s="1"/>
  <c r="O77" i="1"/>
  <c r="O78" i="1"/>
  <c r="P78" i="1" s="1"/>
  <c r="AB78" i="1" s="1"/>
  <c r="O79" i="1"/>
  <c r="P79" i="1" s="1"/>
  <c r="O81" i="1"/>
  <c r="O82" i="1"/>
  <c r="O83" i="1"/>
  <c r="O84" i="1"/>
  <c r="AB84" i="1" s="1"/>
  <c r="O85" i="1"/>
  <c r="O86" i="1"/>
  <c r="O87" i="1"/>
  <c r="O88" i="1"/>
  <c r="AB88" i="1" s="1"/>
  <c r="O89" i="1"/>
  <c r="O90" i="1"/>
  <c r="O91" i="1"/>
  <c r="O92" i="1"/>
  <c r="T92" i="1" s="1"/>
  <c r="O93" i="1"/>
  <c r="T93" i="1" s="1"/>
  <c r="O94" i="1"/>
  <c r="T94" i="1" s="1"/>
  <c r="O95" i="1"/>
  <c r="T95" i="1" s="1"/>
  <c r="O96" i="1"/>
  <c r="T96" i="1" s="1"/>
  <c r="O97" i="1"/>
  <c r="T97" i="1" s="1"/>
  <c r="O6" i="1"/>
  <c r="P6" i="1" s="1"/>
  <c r="AB6" i="1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AB14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P39" i="1" l="1"/>
  <c r="AB39" i="1" s="1"/>
  <c r="P86" i="1"/>
  <c r="AB86" i="1" s="1"/>
  <c r="P90" i="1"/>
  <c r="AB90" i="1" s="1"/>
  <c r="P34" i="1"/>
  <c r="AB34" i="1" s="1"/>
  <c r="P80" i="1"/>
  <c r="AB80" i="1" s="1"/>
  <c r="P82" i="1"/>
  <c r="AB82" i="1" s="1"/>
  <c r="AB50" i="1"/>
  <c r="AB79" i="1"/>
  <c r="P77" i="1"/>
  <c r="AB77" i="1" s="1"/>
  <c r="AB75" i="1"/>
  <c r="P73" i="1"/>
  <c r="AB73" i="1" s="1"/>
  <c r="P69" i="1"/>
  <c r="AB69" i="1" s="1"/>
  <c r="S67" i="1"/>
  <c r="AB67" i="1"/>
  <c r="AB63" i="1"/>
  <c r="P61" i="1"/>
  <c r="AB61" i="1" s="1"/>
  <c r="S59" i="1"/>
  <c r="AB59" i="1"/>
  <c r="P57" i="1"/>
  <c r="AB57" i="1" s="1"/>
  <c r="P55" i="1"/>
  <c r="AB55" i="1" s="1"/>
  <c r="AB53" i="1"/>
  <c r="AB51" i="1"/>
  <c r="S49" i="1"/>
  <c r="AB49" i="1"/>
  <c r="P47" i="1"/>
  <c r="AB47" i="1" s="1"/>
  <c r="P45" i="1"/>
  <c r="AB45" i="1" s="1"/>
  <c r="P43" i="1"/>
  <c r="AB43" i="1" s="1"/>
  <c r="P35" i="1"/>
  <c r="AB35" i="1" s="1"/>
  <c r="P33" i="1"/>
  <c r="AB33" i="1" s="1"/>
  <c r="S31" i="1"/>
  <c r="AB31" i="1"/>
  <c r="AB29" i="1"/>
  <c r="AB22" i="1"/>
  <c r="P20" i="1"/>
  <c r="AB20" i="1" s="1"/>
  <c r="S18" i="1"/>
  <c r="AB18" i="1"/>
  <c r="P16" i="1"/>
  <c r="AB16" i="1" s="1"/>
  <c r="S44" i="1"/>
  <c r="S78" i="1"/>
  <c r="S76" i="1"/>
  <c r="S74" i="1"/>
  <c r="S70" i="1"/>
  <c r="S68" i="1"/>
  <c r="S66" i="1"/>
  <c r="S62" i="1"/>
  <c r="S60" i="1"/>
  <c r="S58" i="1"/>
  <c r="S56" i="1"/>
  <c r="S54" i="1"/>
  <c r="S52" i="1"/>
  <c r="S50" i="1"/>
  <c r="S48" i="1"/>
  <c r="S46" i="1"/>
  <c r="S42" i="1"/>
  <c r="S36" i="1"/>
  <c r="S32" i="1"/>
  <c r="S30" i="1"/>
  <c r="S23" i="1"/>
  <c r="S21" i="1"/>
  <c r="S19" i="1"/>
  <c r="S17" i="1"/>
  <c r="S15" i="1"/>
  <c r="S11" i="1"/>
  <c r="S9" i="1"/>
  <c r="S7" i="1"/>
  <c r="AB25" i="1"/>
  <c r="AB27" i="1"/>
  <c r="P38" i="1"/>
  <c r="AB38" i="1" s="1"/>
  <c r="P40" i="1"/>
  <c r="AB40" i="1" s="1"/>
  <c r="P81" i="1"/>
  <c r="AB81" i="1" s="1"/>
  <c r="P83" i="1"/>
  <c r="AB83" i="1" s="1"/>
  <c r="AB85" i="1"/>
  <c r="P87" i="1"/>
  <c r="AB87" i="1" s="1"/>
  <c r="P89" i="1"/>
  <c r="AB89" i="1" s="1"/>
  <c r="P91" i="1"/>
  <c r="AB91" i="1" s="1"/>
  <c r="S88" i="1"/>
  <c r="S84" i="1"/>
  <c r="S26" i="1"/>
  <c r="S12" i="1"/>
  <c r="S10" i="1"/>
  <c r="S8" i="1"/>
  <c r="S6" i="1"/>
  <c r="S28" i="1"/>
  <c r="K28" i="1"/>
  <c r="E5" i="1"/>
  <c r="K80" i="1"/>
  <c r="T6" i="1"/>
  <c r="S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96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7" i="1"/>
  <c r="S95" i="1"/>
  <c r="S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/>
  <c r="S82" i="1" l="1"/>
  <c r="S86" i="1"/>
  <c r="S90" i="1"/>
  <c r="S39" i="1"/>
  <c r="S80" i="1"/>
  <c r="S34" i="1"/>
  <c r="K5" i="1"/>
  <c r="AB5" i="1"/>
  <c r="S16" i="1"/>
  <c r="S20" i="1"/>
  <c r="S22" i="1"/>
  <c r="S29" i="1"/>
  <c r="S33" i="1"/>
  <c r="S35" i="1"/>
  <c r="S43" i="1"/>
  <c r="S45" i="1"/>
  <c r="S47" i="1"/>
  <c r="S51" i="1"/>
  <c r="S53" i="1"/>
  <c r="S55" i="1"/>
  <c r="S57" i="1"/>
  <c r="S61" i="1"/>
  <c r="S63" i="1"/>
  <c r="S69" i="1"/>
  <c r="S73" i="1"/>
  <c r="S75" i="1"/>
  <c r="S77" i="1"/>
  <c r="S79" i="1"/>
  <c r="S25" i="1"/>
  <c r="S38" i="1"/>
  <c r="S81" i="1"/>
  <c r="S85" i="1"/>
  <c r="S89" i="1"/>
  <c r="S27" i="1"/>
  <c r="S40" i="1"/>
  <c r="S83" i="1"/>
  <c r="S87" i="1"/>
  <c r="S91" i="1"/>
  <c r="P5" i="1"/>
</calcChain>
</file>

<file path=xl/sharedStrings.xml><?xml version="1.0" encoding="utf-8"?>
<sst xmlns="http://schemas.openxmlformats.org/spreadsheetml/2006/main" count="353" uniqueCount="145">
  <si>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</si>
  <si>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</si>
  <si>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</si>
  <si>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</si>
  <si>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</si>
  <si>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</si>
  <si>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</si>
  <si>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</si>
  <si>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</si>
  <si>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</si>
  <si>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</si>
  <si>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</si>
  <si>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</si>
  <si>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</si>
  <si>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</si>
  <si>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</si>
  <si>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</si>
  <si>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</si>
  <si>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</si>
  <si>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</si>
  <si>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</si>
  <si>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</si>
  <si>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</si>
  <si>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</si>
  <si>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05,05,</t>
  </si>
  <si>
    <t>28,04,</t>
  </si>
  <si>
    <t>21,04,</t>
  </si>
  <si>
    <t>14,04,</t>
  </si>
  <si>
    <t>10,04,</t>
  </si>
  <si>
    <t>07,04,</t>
  </si>
  <si>
    <t>31,03,</t>
  </si>
  <si>
    <t xml:space="preserve"> 005  Колбаса Докторская ГОСТ, Вязанка вектор,ВЕС. ПОКОМ</t>
  </si>
  <si>
    <t>кг</t>
  </si>
  <si>
    <t>матрица</t>
  </si>
  <si>
    <t xml:space="preserve"> 012  Колбаса Сервелат Столичный, Вязанка фиброуз в/у, ПОКОМ</t>
  </si>
  <si>
    <t>нужно увеличить продажи!!!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</si>
  <si>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</si>
  <si>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</si>
  <si>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29,04,25 филиал обнулил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</si>
  <si>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</si>
  <si>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</si>
  <si>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</si>
  <si>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</si>
  <si>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есть дубль</t>
  </si>
  <si>
    <t xml:space="preserve"> 032  Сосиски Вязанка Сливочные, Вязанка амицел МГС, 0.45кг, ПОКОМ</t>
  </si>
  <si>
    <t>не в матрице</t>
  </si>
  <si>
    <t>дубль на 031</t>
  </si>
  <si>
    <t xml:space="preserve"> 034  Сосиски Рубленые, Вязанка вискофан МГС, 0.5кг, ПОКОМ</t>
  </si>
  <si>
    <t>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</si>
  <si>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</si>
  <si>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</si>
  <si>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</si>
  <si>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</si>
  <si>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</si>
  <si>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</si>
  <si>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</si>
  <si>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</si>
  <si>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</si>
  <si>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</si>
  <si>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</si>
  <si>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</si>
  <si>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</si>
  <si>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</si>
  <si>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</si>
  <si>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</si>
  <si>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</si>
  <si>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</si>
  <si>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</si>
  <si>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</si>
  <si>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</si>
  <si>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</si>
  <si>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</si>
  <si>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277  Колбаса Мясорубская ТМ Стародворье с сочной грудинкой , 0,35 кг срез  ПОКОМ</t>
  </si>
  <si>
    <t>дубль на 296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</si>
  <si>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</si>
  <si>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</si>
  <si>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</si>
  <si>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284  Сосиски Молокуши миникушай ТМ Вязанка, 0.45кг, ПОКОМ</t>
  </si>
  <si>
    <t>дубль на 291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</si>
  <si>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</si>
  <si>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</si>
  <si>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</si>
  <si>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</si>
  <si>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</si>
  <si>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</si>
  <si>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</si>
  <si>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</si>
  <si>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</si>
  <si>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новинка</t>
  </si>
  <si>
    <t xml:space="preserve"> 317 Колбаса Сервелат Рижский ТМ Зареченские, ВЕС  ПОКОМ</t>
  </si>
  <si>
    <t>нужно увеличить продажи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</si>
  <si>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</si>
  <si>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</si>
  <si>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</si>
  <si>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</si>
  <si>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</si>
  <si>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</si>
  <si>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</si>
  <si>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</si>
  <si>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</si>
  <si>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</si>
  <si>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</si>
  <si>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</si>
  <si>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361  Колбаса Сервелат Филейбургский с копченой грудинкой, в/у 0,35 кг срез, БАВАРУШКА ПОКОМ</t>
  </si>
  <si>
    <t>дубль на 118</t>
  </si>
  <si>
    <t xml:space="preserve"> 370  Колбаса Сервелат Мясорубский с мелкорубленным окороком 0,4 кг срез ТМ Стародворье   ПОКОМ</t>
  </si>
  <si>
    <t>дубль на 307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</si>
  <si>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</si>
  <si>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</si>
  <si>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</si>
  <si>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</si>
  <si>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</si>
  <si>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433 Колбаса Стародворская со шпиком  в оболочке полиамид. ТМ Стародворье ВЕС ПОКОМ</t>
  </si>
  <si>
    <t>не правильно оприходован товар / дубль на 464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</si>
  <si>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</si>
  <si>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</si>
  <si>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</si>
  <si>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</si>
  <si>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</si>
  <si>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</si>
  <si>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</si>
  <si>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</si>
  <si>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</si>
  <si>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</si>
  <si>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29,04,25 филиал обнулил / есть дубль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</si>
  <si>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</si>
  <si>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</si>
  <si>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</si>
  <si>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</si>
  <si>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</si>
  <si>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</si>
  <si>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</si>
  <si>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</si>
  <si>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</si>
  <si>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</si>
  <si>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>298  Колбаса Сливушка ТМ Вязанка, 0,375кг,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</si>
  <si>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</si>
  <si>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</si>
  <si>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</si>
  <si>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</si>
  <si>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БОНУС_412  Сосиски Баварские ТМ Стародворье 0,35 кг ПОКОМ</t>
  </si>
  <si>
    <t>БОНУС_Колбаса Филедворская 0,4 кг. ТМ Стародворье  ПОКОМ</t>
  </si>
  <si>
    <t>БОНУС_Сосиски Сочинки с сочной грудинкой, МГС 0.4кг, 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</si>
  <si>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дубль</t>
    </r>
  </si>
  <si>
    <t>02,05,25 в утиль 80кг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</si>
</sst>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7" width="7" customWidth="1"/>
    <col min="18" max="18" width="21" customWidth="1"/>
    <col min="19" max="20" width="5" customWidth="1"/>
    <col min="21" max="26" width="6" customWidth="1"/>
    <col min="27" max="27" width="67" customWidth="1"/>
    <col min="28" max="28" width="7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10591.640000000003</v>
      </c>
      <c r="F5" s="4">
        <f>SUM(F6:F494)</f>
        <v>19376.014000000003</v>
      </c>
      <c r="G5" s="7"/>
      <c r="H5" s="1"/>
      <c r="I5" s="1"/>
      <c r="J5" s="4">
        <f>SUM(J6:J494)</f>
        <v>11751.921999999999</v>
      </c>
      <c r="K5" s="4">
        <f>SUM(K6:K494)</f>
        <v>-1160.2819999999999</v>
      </c>
      <c r="L5" s="4">
        <f>SUM(L6:L494)</f>
        <v>0</v>
      </c>
      <c r="M5" s="4">
        <f>SUM(M6:M494)</f>
        <v>0</v>
      </c>
      <c r="N5" s="4">
        <f>SUM(N6:N494)</f>
        <v>0</v>
      </c>
      <c r="O5" s="4">
        <f>SUM(O6:O494)</f>
        <v>2118.328</v>
      </c>
      <c r="P5" s="4">
        <f>SUM(P6:P494)</f>
        <v>9191.2612000000008</v>
      </c>
      <c r="Q5" s="4">
        <f>SUM(Q6:Q494)</f>
        <v>0</v>
      </c>
      <c r="R5" s="1"/>
      <c r="S5" s="1"/>
      <c r="T5" s="1"/>
      <c r="U5" s="4">
        <f>SUM(U6:U494)</f>
        <v>2182.5716000000002</v>
      </c>
      <c r="V5" s="4">
        <f>SUM(V6:V494)</f>
        <v>2026.5899999999997</v>
      </c>
      <c r="W5" s="4">
        <f>SUM(W6:W494)</f>
        <v>1030.6538</v>
      </c>
      <c r="X5" s="4">
        <f>SUM(X6:X494)</f>
        <v>998.03019999999981</v>
      </c>
      <c r="Y5" s="4">
        <f>SUM(Y6:Y494)</f>
        <v>1568.4059999999997</v>
      </c>
      <c r="Z5" s="4">
        <f>SUM(Z6:Z494)</f>
        <v>546.12139999999988</v>
      </c>
      <c r="AA5" s="1"/>
      <c r="AB5" s="4">
        <f>SUM(AB6:AB494)</f>
        <v>6232.6420200000002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490.27</v>
      </c>
      <c r="D6" s="1">
        <v>198.62799999999999</v>
      </c>
      <c r="E6" s="1">
        <v>138.405</v>
      </c>
      <c r="F6" s="1">
        <v>314.916</v>
      </c>
      <c r="G6" s="7">
        <v>1</v>
      </c>
      <c r="H6" s="1">
        <v>50</v>
      </c>
      <c r="I6" s="1" t="s">
        <v>33</v>
      </c>
      <c r="J6" s="1">
        <v>137.30000000000001</v>
      </c>
      <c r="K6" s="1">
        <f t="shared" ref="K6:K37" si="0">E6-J6</f>
        <v>1.1049999999999898</v>
      </c>
      <c r="L6" s="1"/>
      <c r="M6" s="1"/>
      <c r="N6" s="1"/>
      <c r="O6" s="1">
        <f>E6/5</f>
        <v>27.681000000000001</v>
      </c>
      <c r="P6" s="5">
        <f>13*O6-F6</f>
        <v>44.937000000000012</v>
      </c>
      <c r="Q6" s="5"/>
      <c r="R6" s="1"/>
      <c r="S6" s="1">
        <f>(F6+P6)/O6</f>
        <v>13</v>
      </c>
      <c r="T6" s="1">
        <f>(F6)/O6</f>
        <v>11.376612116614284</v>
      </c>
      <c r="U6" s="1">
        <v>16.6112</v>
      </c>
      <c r="V6" s="1">
        <v>38.078800000000001</v>
      </c>
      <c r="W6" s="1">
        <v>10.050800000000001</v>
      </c>
      <c r="X6" s="1">
        <v>14.331</v>
      </c>
      <c r="Y6" s="1">
        <v>23.507400000000001</v>
      </c>
      <c r="Z6" s="1">
        <v>6.4561999999999999</v>
      </c>
      <c r="AA6" s="1"/>
      <c r="AB6" s="1">
        <f>G6*P6</f>
        <v>44.937000000000012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81.337999999999994</v>
      </c>
      <c r="D7" s="1">
        <v>0.85199999999999998</v>
      </c>
      <c r="E7" s="1"/>
      <c r="F7" s="1"/>
      <c r="G7" s="7">
        <v>1</v>
      </c>
      <c r="H7" s="1">
        <v>40</v>
      </c>
      <c r="I7" s="1" t="s">
        <v>33</v>
      </c>
      <c r="J7" s="1">
        <v>20.5</v>
      </c>
      <c r="K7" s="1">
        <f t="shared" si="0"/>
        <v>-20.5</v>
      </c>
      <c r="L7" s="1"/>
      <c r="M7" s="1"/>
      <c r="N7" s="1"/>
      <c r="O7" s="1">
        <f t="shared" ref="O7:O70" si="1">E7/5</f>
        <v>0</v>
      </c>
      <c r="P7" s="5">
        <v>10</v>
      </c>
      <c r="Q7" s="5"/>
      <c r="R7" s="1"/>
      <c r="S7" s="1" t="e">
        <f t="shared" ref="S7:S70" si="2">(F7+P7)/O7</f>
        <v>#DIV/0!</v>
      </c>
      <c r="T7" s="1" t="e">
        <f t="shared" ref="T7:T70" si="3">(F7)/O7</f>
        <v>#DIV/0!</v>
      </c>
      <c r="U7" s="1">
        <v>0</v>
      </c>
      <c r="V7" s="1">
        <v>4.2918000000000003</v>
      </c>
      <c r="W7" s="1">
        <v>3.2797999999999998</v>
      </c>
      <c r="X7" s="1">
        <v>1.2121999999999999</v>
      </c>
      <c r="Y7" s="1">
        <v>1.9254</v>
      </c>
      <c r="Z7" s="1">
        <v>0.34660000000000002</v>
      </c>
      <c r="AA7" s="17" t="s">
        <v>144</v>
      </c>
      <c r="AB7" s="1">
        <f>G7*P7</f>
        <v>10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>
        <v>165.50399999999999</v>
      </c>
      <c r="D8" s="1">
        <v>88.427999999999997</v>
      </c>
      <c r="E8" s="1">
        <v>47.262</v>
      </c>
      <c r="F8" s="1">
        <v>93.117999999999995</v>
      </c>
      <c r="G8" s="7">
        <v>1</v>
      </c>
      <c r="H8" s="1">
        <v>45</v>
      </c>
      <c r="I8" s="1" t="s">
        <v>33</v>
      </c>
      <c r="J8" s="1">
        <v>45.2</v>
      </c>
      <c r="K8" s="1">
        <f t="shared" si="0"/>
        <v>2.0619999999999976</v>
      </c>
      <c r="L8" s="1"/>
      <c r="M8" s="1"/>
      <c r="N8" s="1"/>
      <c r="O8" s="1">
        <f t="shared" si="1"/>
        <v>9.4524000000000008</v>
      </c>
      <c r="P8" s="5">
        <f t="shared" ref="P7:P12" si="4">13*O8-F8</f>
        <v>29.763200000000012</v>
      </c>
      <c r="Q8" s="5"/>
      <c r="R8" s="1"/>
      <c r="S8" s="1">
        <f t="shared" si="2"/>
        <v>13</v>
      </c>
      <c r="T8" s="1">
        <f t="shared" si="3"/>
        <v>9.8512547077990753</v>
      </c>
      <c r="U8" s="1">
        <v>10.194800000000001</v>
      </c>
      <c r="V8" s="1">
        <v>4.3235999999999999</v>
      </c>
      <c r="W8" s="1">
        <v>12.444000000000001</v>
      </c>
      <c r="X8" s="1">
        <v>10.566599999999999</v>
      </c>
      <c r="Y8" s="1">
        <v>5.1516000000000002</v>
      </c>
      <c r="Z8" s="1">
        <v>4.5624000000000002</v>
      </c>
      <c r="AA8" s="1"/>
      <c r="AB8" s="1">
        <f>G8*P8</f>
        <v>29.763200000000012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139.113</v>
      </c>
      <c r="D9" s="1">
        <v>70.307000000000002</v>
      </c>
      <c r="E9" s="1">
        <v>40.326999999999998</v>
      </c>
      <c r="F9" s="1">
        <v>92.480999999999995</v>
      </c>
      <c r="G9" s="7">
        <v>1</v>
      </c>
      <c r="H9" s="1">
        <v>45</v>
      </c>
      <c r="I9" s="1" t="s">
        <v>33</v>
      </c>
      <c r="J9" s="1">
        <v>40.799999999999997</v>
      </c>
      <c r="K9" s="1">
        <f t="shared" si="0"/>
        <v>-0.47299999999999898</v>
      </c>
      <c r="L9" s="1"/>
      <c r="M9" s="1"/>
      <c r="N9" s="1"/>
      <c r="O9" s="1">
        <f t="shared" si="1"/>
        <v>8.0654000000000003</v>
      </c>
      <c r="P9" s="5">
        <f t="shared" si="4"/>
        <v>12.369200000000006</v>
      </c>
      <c r="Q9" s="5"/>
      <c r="R9" s="1"/>
      <c r="S9" s="1">
        <f t="shared" si="2"/>
        <v>13</v>
      </c>
      <c r="T9" s="1">
        <f t="shared" si="3"/>
        <v>11.466387283953678</v>
      </c>
      <c r="U9" s="1">
        <v>12.1106</v>
      </c>
      <c r="V9" s="1">
        <v>7.0609999999999999</v>
      </c>
      <c r="W9" s="1">
        <v>9.1584000000000003</v>
      </c>
      <c r="X9" s="1">
        <v>8.3089999999999993</v>
      </c>
      <c r="Y9" s="1">
        <v>5.6867999999999999</v>
      </c>
      <c r="Z9" s="1">
        <v>4.7953999999999999</v>
      </c>
      <c r="AA9" s="1" t="s">
        <v>38</v>
      </c>
      <c r="AB9" s="1">
        <f>G9*P9</f>
        <v>12.369200000000006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40</v>
      </c>
      <c r="C10" s="1">
        <v>652.26599999999996</v>
      </c>
      <c r="D10" s="1">
        <v>183</v>
      </c>
      <c r="E10" s="1">
        <v>232</v>
      </c>
      <c r="F10" s="1">
        <v>389</v>
      </c>
      <c r="G10" s="7">
        <v>0.4</v>
      </c>
      <c r="H10" s="1">
        <v>50</v>
      </c>
      <c r="I10" s="1" t="s">
        <v>33</v>
      </c>
      <c r="J10" s="1">
        <v>237</v>
      </c>
      <c r="K10" s="1">
        <f t="shared" si="0"/>
        <v>-5</v>
      </c>
      <c r="L10" s="1"/>
      <c r="M10" s="1"/>
      <c r="N10" s="1"/>
      <c r="O10" s="1">
        <f t="shared" si="1"/>
        <v>46.4</v>
      </c>
      <c r="P10" s="5">
        <f t="shared" si="4"/>
        <v>214.19999999999993</v>
      </c>
      <c r="Q10" s="5"/>
      <c r="R10" s="1"/>
      <c r="S10" s="1">
        <f t="shared" si="2"/>
        <v>12.999999999999998</v>
      </c>
      <c r="T10" s="1">
        <f t="shared" si="3"/>
        <v>8.3836206896551726</v>
      </c>
      <c r="U10" s="1">
        <v>37.7468</v>
      </c>
      <c r="V10" s="1">
        <v>63.4</v>
      </c>
      <c r="W10" s="1">
        <v>14.28</v>
      </c>
      <c r="X10" s="1">
        <v>11.823</v>
      </c>
      <c r="Y10" s="1">
        <v>42.489400000000003</v>
      </c>
      <c r="Z10" s="1">
        <v>14.2</v>
      </c>
      <c r="AA10" s="1"/>
      <c r="AB10" s="1">
        <f>G10*P10</f>
        <v>85.679999999999978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40</v>
      </c>
      <c r="C11" s="1">
        <v>14</v>
      </c>
      <c r="D11" s="1">
        <v>42</v>
      </c>
      <c r="E11" s="1">
        <v>2</v>
      </c>
      <c r="F11" s="1">
        <v>4</v>
      </c>
      <c r="G11" s="7">
        <v>0.45</v>
      </c>
      <c r="H11" s="1">
        <v>45</v>
      </c>
      <c r="I11" s="1" t="s">
        <v>33</v>
      </c>
      <c r="J11" s="1">
        <v>82</v>
      </c>
      <c r="K11" s="1">
        <f t="shared" si="0"/>
        <v>-80</v>
      </c>
      <c r="L11" s="1"/>
      <c r="M11" s="1"/>
      <c r="N11" s="1"/>
      <c r="O11" s="1">
        <f t="shared" si="1"/>
        <v>0.4</v>
      </c>
      <c r="P11" s="5">
        <v>50</v>
      </c>
      <c r="Q11" s="5"/>
      <c r="R11" s="1"/>
      <c r="S11" s="1">
        <f t="shared" si="2"/>
        <v>135</v>
      </c>
      <c r="T11" s="1">
        <f t="shared" si="3"/>
        <v>10</v>
      </c>
      <c r="U11" s="1">
        <v>8.6</v>
      </c>
      <c r="V11" s="1">
        <v>33</v>
      </c>
      <c r="W11" s="1">
        <v>14.2</v>
      </c>
      <c r="X11" s="1">
        <v>12.2</v>
      </c>
      <c r="Y11" s="1">
        <v>19.2</v>
      </c>
      <c r="Z11" s="1">
        <v>10</v>
      </c>
      <c r="AA11" s="1" t="s">
        <v>38</v>
      </c>
      <c r="AB11" s="1">
        <f>G11*P11</f>
        <v>22.5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40</v>
      </c>
      <c r="C12" s="1">
        <v>288</v>
      </c>
      <c r="D12" s="1">
        <v>278</v>
      </c>
      <c r="E12" s="1">
        <v>266</v>
      </c>
      <c r="F12" s="16">
        <f>2+F13</f>
        <v>1</v>
      </c>
      <c r="G12" s="7">
        <v>0.33</v>
      </c>
      <c r="H12" s="1">
        <v>45</v>
      </c>
      <c r="I12" s="1" t="s">
        <v>33</v>
      </c>
      <c r="J12" s="1">
        <v>308</v>
      </c>
      <c r="K12" s="1">
        <f t="shared" si="0"/>
        <v>-42</v>
      </c>
      <c r="L12" s="1"/>
      <c r="M12" s="1"/>
      <c r="N12" s="1"/>
      <c r="O12" s="1">
        <f t="shared" si="1"/>
        <v>53.2</v>
      </c>
      <c r="P12" s="5">
        <f>8*O12-F12</f>
        <v>424.6</v>
      </c>
      <c r="Q12" s="5"/>
      <c r="R12" s="1"/>
      <c r="S12" s="1">
        <f t="shared" si="2"/>
        <v>8</v>
      </c>
      <c r="T12" s="1">
        <f t="shared" si="3"/>
        <v>1.8796992481203006E-2</v>
      </c>
      <c r="U12" s="1">
        <v>33</v>
      </c>
      <c r="V12" s="1">
        <v>65.599999999999994</v>
      </c>
      <c r="W12" s="1">
        <v>8</v>
      </c>
      <c r="X12" s="1">
        <v>15.8</v>
      </c>
      <c r="Y12" s="1">
        <v>45.4</v>
      </c>
      <c r="Z12" s="1">
        <v>11.4</v>
      </c>
      <c r="AA12" s="1" t="s">
        <v>43</v>
      </c>
      <c r="AB12" s="1">
        <f>G12*P12</f>
        <v>140.11800000000002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44</v>
      </c>
      <c r="B13" s="10" t="s">
        <v>40</v>
      </c>
      <c r="C13" s="10">
        <v>-1</v>
      </c>
      <c r="D13" s="10">
        <v>1</v>
      </c>
      <c r="E13" s="10"/>
      <c r="F13" s="16">
        <v>-1</v>
      </c>
      <c r="G13" s="11">
        <v>0</v>
      </c>
      <c r="H13" s="10" t="e">
        <v>#N/A</v>
      </c>
      <c r="I13" s="10" t="s">
        <v>45</v>
      </c>
      <c r="J13" s="10">
        <v>1</v>
      </c>
      <c r="K13" s="10">
        <f t="shared" si="0"/>
        <v>-1</v>
      </c>
      <c r="L13" s="10"/>
      <c r="M13" s="10"/>
      <c r="N13" s="10"/>
      <c r="O13" s="10">
        <f t="shared" si="1"/>
        <v>0</v>
      </c>
      <c r="P13" s="12"/>
      <c r="Q13" s="12"/>
      <c r="R13" s="10"/>
      <c r="S13" s="10" t="e">
        <f t="shared" si="2"/>
        <v>#DIV/0!</v>
      </c>
      <c r="T13" s="10" t="e">
        <f t="shared" si="3"/>
        <v>#DIV/0!</v>
      </c>
      <c r="U13" s="10">
        <v>0.4</v>
      </c>
      <c r="V13" s="10">
        <v>1.2</v>
      </c>
      <c r="W13" s="10">
        <v>6.8</v>
      </c>
      <c r="X13" s="10">
        <v>0</v>
      </c>
      <c r="Y13" s="10">
        <v>0</v>
      </c>
      <c r="Z13" s="10">
        <v>0</v>
      </c>
      <c r="AA13" s="10" t="s">
        <v>46</v>
      </c>
      <c r="AB13" s="10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47</v>
      </c>
      <c r="B14" s="1" t="s">
        <v>40</v>
      </c>
      <c r="C14" s="1">
        <v>2</v>
      </c>
      <c r="D14" s="1"/>
      <c r="E14" s="1"/>
      <c r="F14" s="1"/>
      <c r="G14" s="7">
        <v>0.5</v>
      </c>
      <c r="H14" s="1">
        <v>40</v>
      </c>
      <c r="I14" s="1" t="s">
        <v>33</v>
      </c>
      <c r="J14" s="1">
        <v>4</v>
      </c>
      <c r="K14" s="1">
        <f t="shared" si="0"/>
        <v>-4</v>
      </c>
      <c r="L14" s="1"/>
      <c r="M14" s="1"/>
      <c r="N14" s="1"/>
      <c r="O14" s="1">
        <f t="shared" si="1"/>
        <v>0</v>
      </c>
      <c r="P14" s="14">
        <v>10</v>
      </c>
      <c r="Q14" s="5"/>
      <c r="R14" s="1"/>
      <c r="S14" s="1" t="e">
        <f t="shared" si="2"/>
        <v>#DIV/0!</v>
      </c>
      <c r="T14" s="1" t="e">
        <f t="shared" si="3"/>
        <v>#DIV/0!</v>
      </c>
      <c r="U14" s="1">
        <v>0</v>
      </c>
      <c r="V14" s="1">
        <v>0</v>
      </c>
      <c r="W14" s="1">
        <v>2</v>
      </c>
      <c r="X14" s="1">
        <v>7.6</v>
      </c>
      <c r="Y14" s="1">
        <v>9</v>
      </c>
      <c r="Z14" s="1">
        <v>0</v>
      </c>
      <c r="AA14" s="13" t="s">
        <v>48</v>
      </c>
      <c r="AB14" s="1">
        <f>G14*P14</f>
        <v>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40</v>
      </c>
      <c r="C15" s="1">
        <v>9</v>
      </c>
      <c r="D15" s="1">
        <v>62</v>
      </c>
      <c r="E15" s="1"/>
      <c r="F15" s="1">
        <v>54</v>
      </c>
      <c r="G15" s="7">
        <v>0.17</v>
      </c>
      <c r="H15" s="1">
        <v>180</v>
      </c>
      <c r="I15" s="1" t="s">
        <v>33</v>
      </c>
      <c r="J15" s="1">
        <v>32</v>
      </c>
      <c r="K15" s="1">
        <f t="shared" si="0"/>
        <v>-32</v>
      </c>
      <c r="L15" s="1"/>
      <c r="M15" s="1"/>
      <c r="N15" s="1"/>
      <c r="O15" s="1">
        <f t="shared" si="1"/>
        <v>0</v>
      </c>
      <c r="P15" s="5"/>
      <c r="Q15" s="5"/>
      <c r="R15" s="1"/>
      <c r="S15" s="1" t="e">
        <f t="shared" si="2"/>
        <v>#DIV/0!</v>
      </c>
      <c r="T15" s="1" t="e">
        <f t="shared" si="3"/>
        <v>#DIV/0!</v>
      </c>
      <c r="U15" s="1">
        <v>4</v>
      </c>
      <c r="V15" s="1">
        <v>12.4</v>
      </c>
      <c r="W15" s="1">
        <v>4.8</v>
      </c>
      <c r="X15" s="1">
        <v>7.2</v>
      </c>
      <c r="Y15" s="1">
        <v>9</v>
      </c>
      <c r="Z15" s="1">
        <v>0</v>
      </c>
      <c r="AA15" s="19" t="s">
        <v>35</v>
      </c>
      <c r="AB15" s="1">
        <f>G15*P15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40</v>
      </c>
      <c r="C16" s="1">
        <v>106</v>
      </c>
      <c r="D16" s="1">
        <v>310</v>
      </c>
      <c r="E16" s="1">
        <v>108</v>
      </c>
      <c r="F16" s="1">
        <v>257</v>
      </c>
      <c r="G16" s="7">
        <v>0.3</v>
      </c>
      <c r="H16" s="1">
        <v>40</v>
      </c>
      <c r="I16" s="1" t="s">
        <v>33</v>
      </c>
      <c r="J16" s="1">
        <v>143</v>
      </c>
      <c r="K16" s="1">
        <f t="shared" si="0"/>
        <v>-35</v>
      </c>
      <c r="L16" s="1"/>
      <c r="M16" s="1"/>
      <c r="N16" s="1"/>
      <c r="O16" s="1">
        <f t="shared" si="1"/>
        <v>21.6</v>
      </c>
      <c r="P16" s="5">
        <f t="shared" ref="P14:P23" si="5">13*O16-F16</f>
        <v>23.800000000000011</v>
      </c>
      <c r="Q16" s="5"/>
      <c r="R16" s="1"/>
      <c r="S16" s="1">
        <f t="shared" si="2"/>
        <v>13</v>
      </c>
      <c r="T16" s="1">
        <f t="shared" si="3"/>
        <v>11.898148148148147</v>
      </c>
      <c r="U16" s="1">
        <v>24.6</v>
      </c>
      <c r="V16" s="1">
        <v>2.8</v>
      </c>
      <c r="W16" s="1">
        <v>21</v>
      </c>
      <c r="X16" s="1">
        <v>16.399999999999999</v>
      </c>
      <c r="Y16" s="1">
        <v>8.6</v>
      </c>
      <c r="Z16" s="1">
        <v>10.4</v>
      </c>
      <c r="AA16" s="1"/>
      <c r="AB16" s="1">
        <f>G16*P16</f>
        <v>7.1400000000000032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40</v>
      </c>
      <c r="C17" s="1">
        <v>397</v>
      </c>
      <c r="D17" s="1">
        <v>90</v>
      </c>
      <c r="E17" s="1">
        <v>96</v>
      </c>
      <c r="F17" s="1">
        <v>285</v>
      </c>
      <c r="G17" s="7">
        <v>0.17</v>
      </c>
      <c r="H17" s="1">
        <v>180</v>
      </c>
      <c r="I17" s="1" t="s">
        <v>33</v>
      </c>
      <c r="J17" s="1">
        <v>98</v>
      </c>
      <c r="K17" s="1">
        <f t="shared" si="0"/>
        <v>-2</v>
      </c>
      <c r="L17" s="1"/>
      <c r="M17" s="1"/>
      <c r="N17" s="1"/>
      <c r="O17" s="1">
        <f t="shared" si="1"/>
        <v>19.2</v>
      </c>
      <c r="P17" s="5"/>
      <c r="Q17" s="5"/>
      <c r="R17" s="1"/>
      <c r="S17" s="1">
        <f t="shared" si="2"/>
        <v>14.84375</v>
      </c>
      <c r="T17" s="1">
        <f t="shared" si="3"/>
        <v>14.84375</v>
      </c>
      <c r="U17" s="1">
        <v>16.600000000000001</v>
      </c>
      <c r="V17" s="1">
        <v>13</v>
      </c>
      <c r="W17" s="1">
        <v>7.6</v>
      </c>
      <c r="X17" s="1">
        <v>7</v>
      </c>
      <c r="Y17" s="1">
        <v>12</v>
      </c>
      <c r="Z17" s="1">
        <v>0</v>
      </c>
      <c r="AA17" s="1"/>
      <c r="AB17" s="1">
        <f>G17*P17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40</v>
      </c>
      <c r="C18" s="1">
        <v>217</v>
      </c>
      <c r="D18" s="1">
        <v>88</v>
      </c>
      <c r="E18" s="1">
        <v>34</v>
      </c>
      <c r="F18" s="1">
        <v>178</v>
      </c>
      <c r="G18" s="7">
        <v>0.35</v>
      </c>
      <c r="H18" s="1">
        <v>50</v>
      </c>
      <c r="I18" s="1" t="s">
        <v>33</v>
      </c>
      <c r="J18" s="1">
        <v>34</v>
      </c>
      <c r="K18" s="1">
        <f t="shared" si="0"/>
        <v>0</v>
      </c>
      <c r="L18" s="1"/>
      <c r="M18" s="1"/>
      <c r="N18" s="1"/>
      <c r="O18" s="1">
        <f t="shared" si="1"/>
        <v>6.8</v>
      </c>
      <c r="P18" s="5"/>
      <c r="Q18" s="5"/>
      <c r="R18" s="1"/>
      <c r="S18" s="1">
        <f t="shared" si="2"/>
        <v>26.176470588235293</v>
      </c>
      <c r="T18" s="1">
        <f t="shared" si="3"/>
        <v>26.176470588235293</v>
      </c>
      <c r="U18" s="1">
        <v>6.4</v>
      </c>
      <c r="V18" s="1">
        <v>10.4</v>
      </c>
      <c r="W18" s="1">
        <v>1.6</v>
      </c>
      <c r="X18" s="1">
        <v>3.8</v>
      </c>
      <c r="Y18" s="1">
        <v>7.4</v>
      </c>
      <c r="Z18" s="1">
        <v>3</v>
      </c>
      <c r="AA18" s="18" t="s">
        <v>143</v>
      </c>
      <c r="AB18" s="1">
        <f>G18*P18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32</v>
      </c>
      <c r="C19" s="1">
        <v>78.364000000000004</v>
      </c>
      <c r="D19" s="1">
        <v>39.991999999999997</v>
      </c>
      <c r="E19" s="1">
        <v>23.792000000000002</v>
      </c>
      <c r="F19" s="1">
        <v>53.844999999999999</v>
      </c>
      <c r="G19" s="7">
        <v>1</v>
      </c>
      <c r="H19" s="1">
        <v>55</v>
      </c>
      <c r="I19" s="1" t="s">
        <v>33</v>
      </c>
      <c r="J19" s="1">
        <v>22.6</v>
      </c>
      <c r="K19" s="1">
        <f t="shared" si="0"/>
        <v>1.1920000000000002</v>
      </c>
      <c r="L19" s="1"/>
      <c r="M19" s="1"/>
      <c r="N19" s="1"/>
      <c r="O19" s="1">
        <f t="shared" si="1"/>
        <v>4.7584</v>
      </c>
      <c r="P19" s="5">
        <f t="shared" si="5"/>
        <v>8.0142000000000024</v>
      </c>
      <c r="Q19" s="5"/>
      <c r="R19" s="1"/>
      <c r="S19" s="1">
        <f t="shared" si="2"/>
        <v>13</v>
      </c>
      <c r="T19" s="1">
        <f t="shared" si="3"/>
        <v>11.315778412911904</v>
      </c>
      <c r="U19" s="1">
        <v>5.6505999999999998</v>
      </c>
      <c r="V19" s="1">
        <v>0.70099999999999996</v>
      </c>
      <c r="W19" s="1">
        <v>7.5877999999999997</v>
      </c>
      <c r="X19" s="1">
        <v>4.0434000000000001</v>
      </c>
      <c r="Y19" s="1">
        <v>3.3435999999999999</v>
      </c>
      <c r="Z19" s="1">
        <v>1.5835999999999999</v>
      </c>
      <c r="AA19" s="1"/>
      <c r="AB19" s="1">
        <f>G19*P19</f>
        <v>8.0142000000000024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32</v>
      </c>
      <c r="C20" s="1">
        <v>905.26900000000001</v>
      </c>
      <c r="D20" s="1">
        <v>512.80999999999995</v>
      </c>
      <c r="E20" s="1">
        <v>370.87900000000002</v>
      </c>
      <c r="F20" s="1">
        <v>470.17700000000002</v>
      </c>
      <c r="G20" s="7">
        <v>1</v>
      </c>
      <c r="H20" s="1">
        <v>50</v>
      </c>
      <c r="I20" s="1" t="s">
        <v>33</v>
      </c>
      <c r="J20" s="1">
        <v>368.8</v>
      </c>
      <c r="K20" s="1">
        <f t="shared" si="0"/>
        <v>2.0790000000000077</v>
      </c>
      <c r="L20" s="1"/>
      <c r="M20" s="1"/>
      <c r="N20" s="1"/>
      <c r="O20" s="1">
        <f t="shared" si="1"/>
        <v>74.17580000000001</v>
      </c>
      <c r="P20" s="5">
        <f t="shared" si="5"/>
        <v>494.10840000000007</v>
      </c>
      <c r="Q20" s="5"/>
      <c r="R20" s="1"/>
      <c r="S20" s="1">
        <f t="shared" si="2"/>
        <v>13</v>
      </c>
      <c r="T20" s="1">
        <f t="shared" si="3"/>
        <v>6.33868458446016</v>
      </c>
      <c r="U20" s="1">
        <v>43.730800000000002</v>
      </c>
      <c r="V20" s="1">
        <v>58.414200000000001</v>
      </c>
      <c r="W20" s="1">
        <v>53.959400000000002</v>
      </c>
      <c r="X20" s="1">
        <v>53.083799999999997</v>
      </c>
      <c r="Y20" s="1">
        <v>45.033799999999999</v>
      </c>
      <c r="Z20" s="1">
        <v>19.492999999999999</v>
      </c>
      <c r="AA20" s="1"/>
      <c r="AB20" s="1">
        <f>G20*P20</f>
        <v>494.10840000000007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32</v>
      </c>
      <c r="C21" s="1">
        <v>54.003</v>
      </c>
      <c r="D21" s="1">
        <v>33.302999999999997</v>
      </c>
      <c r="E21" s="1">
        <v>18.417999999999999</v>
      </c>
      <c r="F21" s="1">
        <v>33.951000000000001</v>
      </c>
      <c r="G21" s="7">
        <v>1</v>
      </c>
      <c r="H21" s="1">
        <v>60</v>
      </c>
      <c r="I21" s="1" t="s">
        <v>33</v>
      </c>
      <c r="J21" s="1">
        <v>16.649999999999999</v>
      </c>
      <c r="K21" s="1">
        <f t="shared" si="0"/>
        <v>1.7680000000000007</v>
      </c>
      <c r="L21" s="1"/>
      <c r="M21" s="1"/>
      <c r="N21" s="1"/>
      <c r="O21" s="1">
        <f t="shared" si="1"/>
        <v>3.6835999999999998</v>
      </c>
      <c r="P21" s="5">
        <f t="shared" si="5"/>
        <v>13.935799999999993</v>
      </c>
      <c r="Q21" s="5"/>
      <c r="R21" s="1"/>
      <c r="S21" s="1">
        <f t="shared" si="2"/>
        <v>13</v>
      </c>
      <c r="T21" s="1">
        <f t="shared" si="3"/>
        <v>9.216798783798458</v>
      </c>
      <c r="U21" s="1">
        <v>4.9180000000000001</v>
      </c>
      <c r="V21" s="1">
        <v>4.6487999999999996</v>
      </c>
      <c r="W21" s="1">
        <v>2.6461999999999999</v>
      </c>
      <c r="X21" s="1">
        <v>2.9929999999999999</v>
      </c>
      <c r="Y21" s="1">
        <v>3.1008</v>
      </c>
      <c r="Z21" s="1">
        <v>1.5924</v>
      </c>
      <c r="AA21" s="1" t="s">
        <v>38</v>
      </c>
      <c r="AB21" s="1">
        <f>G21*P21</f>
        <v>13.935799999999993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32</v>
      </c>
      <c r="C22" s="1">
        <v>976.56100000000004</v>
      </c>
      <c r="D22" s="1">
        <v>310.238</v>
      </c>
      <c r="E22" s="1">
        <v>302.762</v>
      </c>
      <c r="F22" s="1">
        <v>510.07299999999998</v>
      </c>
      <c r="G22" s="7">
        <v>1</v>
      </c>
      <c r="H22" s="1">
        <v>60</v>
      </c>
      <c r="I22" s="1" t="s">
        <v>33</v>
      </c>
      <c r="J22" s="1">
        <v>303.3</v>
      </c>
      <c r="K22" s="1">
        <f t="shared" si="0"/>
        <v>-0.53800000000001091</v>
      </c>
      <c r="L22" s="1"/>
      <c r="M22" s="1"/>
      <c r="N22" s="1"/>
      <c r="O22" s="1">
        <f t="shared" si="1"/>
        <v>60.552399999999999</v>
      </c>
      <c r="P22" s="5">
        <f>12*O22-F22</f>
        <v>216.55579999999998</v>
      </c>
      <c r="Q22" s="5"/>
      <c r="R22" s="1"/>
      <c r="S22" s="1">
        <f t="shared" si="2"/>
        <v>12</v>
      </c>
      <c r="T22" s="1">
        <f t="shared" si="3"/>
        <v>8.4236628110529068</v>
      </c>
      <c r="U22" s="1">
        <v>19.453600000000002</v>
      </c>
      <c r="V22" s="1">
        <v>26.9392</v>
      </c>
      <c r="W22" s="1">
        <v>16.023599999999998</v>
      </c>
      <c r="X22" s="1">
        <v>23.026199999999999</v>
      </c>
      <c r="Y22" s="1">
        <v>16.991</v>
      </c>
      <c r="Z22" s="1">
        <v>6.0114000000000001</v>
      </c>
      <c r="AA22" s="18" t="s">
        <v>90</v>
      </c>
      <c r="AB22" s="1">
        <f>G22*P22</f>
        <v>216.55579999999998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32</v>
      </c>
      <c r="C23" s="1">
        <v>37.423999999999999</v>
      </c>
      <c r="D23" s="1">
        <v>17.733000000000001</v>
      </c>
      <c r="E23" s="1">
        <v>13.343</v>
      </c>
      <c r="F23" s="1">
        <v>21.899000000000001</v>
      </c>
      <c r="G23" s="7">
        <v>1</v>
      </c>
      <c r="H23" s="1">
        <v>60</v>
      </c>
      <c r="I23" s="1" t="s">
        <v>33</v>
      </c>
      <c r="J23" s="1">
        <v>12.2</v>
      </c>
      <c r="K23" s="1">
        <f t="shared" si="0"/>
        <v>1.1430000000000007</v>
      </c>
      <c r="L23" s="1"/>
      <c r="M23" s="1"/>
      <c r="N23" s="1"/>
      <c r="O23" s="1">
        <f t="shared" si="1"/>
        <v>2.6686000000000001</v>
      </c>
      <c r="P23" s="5">
        <f t="shared" si="5"/>
        <v>12.7928</v>
      </c>
      <c r="Q23" s="5"/>
      <c r="R23" s="1"/>
      <c r="S23" s="1">
        <f t="shared" si="2"/>
        <v>13</v>
      </c>
      <c r="T23" s="1">
        <f t="shared" si="3"/>
        <v>8.20617552274601</v>
      </c>
      <c r="U23" s="1">
        <v>2.2976000000000001</v>
      </c>
      <c r="V23" s="1">
        <v>4.3402000000000003</v>
      </c>
      <c r="W23" s="1">
        <v>2.1143999999999998</v>
      </c>
      <c r="X23" s="1">
        <v>3.3460000000000001</v>
      </c>
      <c r="Y23" s="1">
        <v>2.9931999999999999</v>
      </c>
      <c r="Z23" s="1">
        <v>1.4157999999999999</v>
      </c>
      <c r="AA23" s="1"/>
      <c r="AB23" s="1">
        <f>G23*P23</f>
        <v>12.7928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58</v>
      </c>
      <c r="B24" s="10" t="s">
        <v>32</v>
      </c>
      <c r="C24" s="10">
        <v>-2.5760000000000001</v>
      </c>
      <c r="D24" s="10">
        <v>2.5760000000000001</v>
      </c>
      <c r="E24" s="10"/>
      <c r="F24" s="10"/>
      <c r="G24" s="11">
        <v>0</v>
      </c>
      <c r="H24" s="10" t="e">
        <v>#N/A</v>
      </c>
      <c r="I24" s="10" t="s">
        <v>45</v>
      </c>
      <c r="J24" s="10"/>
      <c r="K24" s="10">
        <f t="shared" si="0"/>
        <v>0</v>
      </c>
      <c r="L24" s="10"/>
      <c r="M24" s="10"/>
      <c r="N24" s="10"/>
      <c r="O24" s="10">
        <f t="shared" si="1"/>
        <v>0</v>
      </c>
      <c r="P24" s="12"/>
      <c r="Q24" s="12"/>
      <c r="R24" s="10"/>
      <c r="S24" s="10" t="e">
        <f t="shared" si="2"/>
        <v>#DIV/0!</v>
      </c>
      <c r="T24" s="10" t="e">
        <f t="shared" si="3"/>
        <v>#DIV/0!</v>
      </c>
      <c r="U24" s="10">
        <v>0.51519999999999999</v>
      </c>
      <c r="V24" s="10">
        <v>0</v>
      </c>
      <c r="W24" s="10">
        <v>1.0032000000000001</v>
      </c>
      <c r="X24" s="10">
        <v>1.0032000000000001</v>
      </c>
      <c r="Y24" s="10">
        <v>0</v>
      </c>
      <c r="Z24" s="10">
        <v>0</v>
      </c>
      <c r="AA24" s="10" t="s">
        <v>59</v>
      </c>
      <c r="AB24" s="10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32</v>
      </c>
      <c r="C25" s="1">
        <v>34.924999999999997</v>
      </c>
      <c r="D25" s="1">
        <v>44.6</v>
      </c>
      <c r="E25" s="1">
        <v>14.866</v>
      </c>
      <c r="F25" s="1">
        <v>43.701000000000001</v>
      </c>
      <c r="G25" s="7">
        <v>1</v>
      </c>
      <c r="H25" s="1">
        <v>70</v>
      </c>
      <c r="I25" s="1" t="s">
        <v>33</v>
      </c>
      <c r="J25" s="1">
        <v>14.95</v>
      </c>
      <c r="K25" s="1">
        <f t="shared" si="0"/>
        <v>-8.3999999999999631E-2</v>
      </c>
      <c r="L25" s="1"/>
      <c r="M25" s="1"/>
      <c r="N25" s="1"/>
      <c r="O25" s="1">
        <f t="shared" si="1"/>
        <v>2.9731999999999998</v>
      </c>
      <c r="P25" s="5"/>
      <c r="Q25" s="5"/>
      <c r="R25" s="1"/>
      <c r="S25" s="1">
        <f t="shared" si="2"/>
        <v>14.698304856720034</v>
      </c>
      <c r="T25" s="1">
        <f t="shared" si="3"/>
        <v>14.698304856720034</v>
      </c>
      <c r="U25" s="1">
        <v>3.6743999999999999</v>
      </c>
      <c r="V25" s="1">
        <v>4.5204000000000004</v>
      </c>
      <c r="W25" s="1">
        <v>1.377</v>
      </c>
      <c r="X25" s="1">
        <v>1.9044000000000001</v>
      </c>
      <c r="Y25" s="1">
        <v>2.9962</v>
      </c>
      <c r="Z25" s="1">
        <v>1.2292000000000001</v>
      </c>
      <c r="AA25" s="1"/>
      <c r="AB25" s="1">
        <f>G25*P25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32</v>
      </c>
      <c r="C26" s="1">
        <v>38.722999999999999</v>
      </c>
      <c r="D26" s="1">
        <v>94.105000000000004</v>
      </c>
      <c r="E26" s="1">
        <v>37.725999999999999</v>
      </c>
      <c r="F26" s="1">
        <v>58.014000000000003</v>
      </c>
      <c r="G26" s="7">
        <v>1</v>
      </c>
      <c r="H26" s="1">
        <v>70</v>
      </c>
      <c r="I26" s="1" t="s">
        <v>33</v>
      </c>
      <c r="J26" s="1">
        <v>36.9</v>
      </c>
      <c r="K26" s="1">
        <f t="shared" si="0"/>
        <v>0.82600000000000051</v>
      </c>
      <c r="L26" s="1"/>
      <c r="M26" s="1"/>
      <c r="N26" s="1"/>
      <c r="O26" s="1">
        <f t="shared" si="1"/>
        <v>7.5451999999999995</v>
      </c>
      <c r="P26" s="5">
        <f t="shared" ref="P25:P36" si="6">13*O26-F26</f>
        <v>40.073599999999992</v>
      </c>
      <c r="Q26" s="5"/>
      <c r="R26" s="1"/>
      <c r="S26" s="1">
        <f t="shared" si="2"/>
        <v>13</v>
      </c>
      <c r="T26" s="1">
        <f t="shared" si="3"/>
        <v>7.6888617929279555</v>
      </c>
      <c r="U26" s="1">
        <v>7.5529999999999999</v>
      </c>
      <c r="V26" s="1">
        <v>7.383</v>
      </c>
      <c r="W26" s="1">
        <v>5.2602000000000002</v>
      </c>
      <c r="X26" s="1">
        <v>5.9394</v>
      </c>
      <c r="Y26" s="1">
        <v>6.4458000000000002</v>
      </c>
      <c r="Z26" s="1">
        <v>1.5778000000000001</v>
      </c>
      <c r="AA26" s="1"/>
      <c r="AB26" s="1">
        <f>G26*P26</f>
        <v>40.073599999999992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32</v>
      </c>
      <c r="C27" s="1">
        <v>142.41499999999999</v>
      </c>
      <c r="D27" s="1">
        <v>175.66300000000001</v>
      </c>
      <c r="E27" s="1">
        <v>110.376</v>
      </c>
      <c r="F27" s="1">
        <v>91.375</v>
      </c>
      <c r="G27" s="7">
        <v>1</v>
      </c>
      <c r="H27" s="1">
        <v>35</v>
      </c>
      <c r="I27" s="1" t="s">
        <v>33</v>
      </c>
      <c r="J27" s="1">
        <v>124.4</v>
      </c>
      <c r="K27" s="1">
        <f t="shared" si="0"/>
        <v>-14.024000000000001</v>
      </c>
      <c r="L27" s="1"/>
      <c r="M27" s="1"/>
      <c r="N27" s="1"/>
      <c r="O27" s="1">
        <f t="shared" si="1"/>
        <v>22.075200000000002</v>
      </c>
      <c r="P27" s="5">
        <f>12*O27-F27</f>
        <v>173.52740000000006</v>
      </c>
      <c r="Q27" s="5"/>
      <c r="R27" s="1"/>
      <c r="S27" s="1">
        <f t="shared" si="2"/>
        <v>12.000000000000002</v>
      </c>
      <c r="T27" s="1">
        <f t="shared" si="3"/>
        <v>4.1392603464521267</v>
      </c>
      <c r="U27" s="1">
        <v>16.895800000000001</v>
      </c>
      <c r="V27" s="1">
        <v>10.9162</v>
      </c>
      <c r="W27" s="1">
        <v>14.615</v>
      </c>
      <c r="X27" s="1">
        <v>11.616</v>
      </c>
      <c r="Y27" s="1">
        <v>13.0474</v>
      </c>
      <c r="Z27" s="1">
        <v>7.2358000000000002</v>
      </c>
      <c r="AA27" s="1"/>
      <c r="AB27" s="1">
        <f>G27*P27</f>
        <v>173.52740000000006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32</v>
      </c>
      <c r="C28" s="1">
        <v>-38.137</v>
      </c>
      <c r="D28" s="1">
        <v>38.137</v>
      </c>
      <c r="E28" s="16">
        <f>E72</f>
        <v>69.876999999999995</v>
      </c>
      <c r="F28" s="16">
        <f>F72</f>
        <v>276.04599999999999</v>
      </c>
      <c r="G28" s="7">
        <v>1</v>
      </c>
      <c r="H28" s="1">
        <v>40</v>
      </c>
      <c r="I28" s="1" t="s">
        <v>33</v>
      </c>
      <c r="J28" s="1"/>
      <c r="K28" s="1">
        <f t="shared" si="0"/>
        <v>69.876999999999995</v>
      </c>
      <c r="L28" s="1"/>
      <c r="M28" s="1"/>
      <c r="N28" s="1"/>
      <c r="O28" s="1">
        <f t="shared" si="1"/>
        <v>13.975399999999999</v>
      </c>
      <c r="P28" s="5"/>
      <c r="Q28" s="5"/>
      <c r="R28" s="1"/>
      <c r="S28" s="1">
        <f t="shared" si="2"/>
        <v>19.752279004536543</v>
      </c>
      <c r="T28" s="1">
        <f t="shared" si="3"/>
        <v>19.752279004536543</v>
      </c>
      <c r="U28" s="1">
        <v>27.729600000000001</v>
      </c>
      <c r="V28" s="1">
        <v>13.7348</v>
      </c>
      <c r="W28" s="1">
        <v>3.9925999999999999</v>
      </c>
      <c r="X28" s="1">
        <v>4.1627999999999998</v>
      </c>
      <c r="Y28" s="1">
        <v>9.2585999999999995</v>
      </c>
      <c r="Z28" s="1">
        <v>3.0413999999999999</v>
      </c>
      <c r="AA28" s="1" t="s">
        <v>43</v>
      </c>
      <c r="AB28" s="1">
        <f>G28*P28</f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32</v>
      </c>
      <c r="C29" s="1">
        <v>249.58500000000001</v>
      </c>
      <c r="D29" s="1">
        <v>65.956999999999994</v>
      </c>
      <c r="E29" s="1">
        <v>163.095</v>
      </c>
      <c r="F29" s="1">
        <v>53.743000000000002</v>
      </c>
      <c r="G29" s="7">
        <v>1</v>
      </c>
      <c r="H29" s="1">
        <v>30</v>
      </c>
      <c r="I29" s="1" t="s">
        <v>33</v>
      </c>
      <c r="J29" s="1">
        <v>154.55000000000001</v>
      </c>
      <c r="K29" s="1">
        <f t="shared" si="0"/>
        <v>8.5449999999999875</v>
      </c>
      <c r="L29" s="1"/>
      <c r="M29" s="1"/>
      <c r="N29" s="1"/>
      <c r="O29" s="1">
        <f t="shared" si="1"/>
        <v>32.619</v>
      </c>
      <c r="P29" s="5">
        <f>9*O29-F29</f>
        <v>239.82800000000003</v>
      </c>
      <c r="Q29" s="5"/>
      <c r="R29" s="1"/>
      <c r="S29" s="1">
        <f t="shared" si="2"/>
        <v>9</v>
      </c>
      <c r="T29" s="1">
        <f t="shared" si="3"/>
        <v>1.6475980256905485</v>
      </c>
      <c r="U29" s="1">
        <v>16.543199999999999</v>
      </c>
      <c r="V29" s="1">
        <v>0</v>
      </c>
      <c r="W29" s="1">
        <v>17.565999999999999</v>
      </c>
      <c r="X29" s="1">
        <v>17.286000000000001</v>
      </c>
      <c r="Y29" s="1">
        <v>0.55500000000000005</v>
      </c>
      <c r="Z29" s="1">
        <v>7.7126000000000001</v>
      </c>
      <c r="AA29" s="1"/>
      <c r="AB29" s="1">
        <f>G29*P29</f>
        <v>239.82800000000003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32</v>
      </c>
      <c r="C30" s="1">
        <v>130.93899999999999</v>
      </c>
      <c r="D30" s="1">
        <v>61.728000000000002</v>
      </c>
      <c r="E30" s="1">
        <v>12.093999999999999</v>
      </c>
      <c r="F30" s="1">
        <v>112.89</v>
      </c>
      <c r="G30" s="7">
        <v>1</v>
      </c>
      <c r="H30" s="1">
        <v>30</v>
      </c>
      <c r="I30" s="1" t="s">
        <v>33</v>
      </c>
      <c r="J30" s="1">
        <v>10.6</v>
      </c>
      <c r="K30" s="1">
        <f t="shared" si="0"/>
        <v>1.4939999999999998</v>
      </c>
      <c r="L30" s="1"/>
      <c r="M30" s="1"/>
      <c r="N30" s="1"/>
      <c r="O30" s="1">
        <f t="shared" si="1"/>
        <v>2.4188000000000001</v>
      </c>
      <c r="P30" s="5"/>
      <c r="Q30" s="5"/>
      <c r="R30" s="1"/>
      <c r="S30" s="1">
        <f t="shared" si="2"/>
        <v>46.67190342318505</v>
      </c>
      <c r="T30" s="1">
        <f t="shared" si="3"/>
        <v>46.67190342318505</v>
      </c>
      <c r="U30" s="1">
        <v>2.4527999999999999</v>
      </c>
      <c r="V30" s="1">
        <v>9.9600000000000009</v>
      </c>
      <c r="W30" s="1">
        <v>5.2362000000000002</v>
      </c>
      <c r="X30" s="1">
        <v>4.6265999999999998</v>
      </c>
      <c r="Y30" s="1">
        <v>0</v>
      </c>
      <c r="Z30" s="1">
        <v>5.452</v>
      </c>
      <c r="AA30" s="19" t="s">
        <v>35</v>
      </c>
      <c r="AB30" s="1">
        <f>G30*P30</f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32</v>
      </c>
      <c r="C31" s="1">
        <v>223.02500000000001</v>
      </c>
      <c r="D31" s="1">
        <v>566.822</v>
      </c>
      <c r="E31" s="1">
        <v>92.533000000000001</v>
      </c>
      <c r="F31" s="1">
        <v>450.31099999999998</v>
      </c>
      <c r="G31" s="7">
        <v>1</v>
      </c>
      <c r="H31" s="1">
        <v>30</v>
      </c>
      <c r="I31" s="1" t="s">
        <v>33</v>
      </c>
      <c r="J31" s="1">
        <v>122.05500000000001</v>
      </c>
      <c r="K31" s="1">
        <f t="shared" si="0"/>
        <v>-29.522000000000006</v>
      </c>
      <c r="L31" s="1"/>
      <c r="M31" s="1"/>
      <c r="N31" s="1"/>
      <c r="O31" s="1">
        <f t="shared" si="1"/>
        <v>18.506599999999999</v>
      </c>
      <c r="P31" s="5"/>
      <c r="Q31" s="5"/>
      <c r="R31" s="1"/>
      <c r="S31" s="1">
        <f t="shared" si="2"/>
        <v>24.332454367631009</v>
      </c>
      <c r="T31" s="1">
        <f t="shared" si="3"/>
        <v>24.332454367631009</v>
      </c>
      <c r="U31" s="1">
        <v>40.889400000000002</v>
      </c>
      <c r="V31" s="1">
        <v>19.453399999999998</v>
      </c>
      <c r="W31" s="1">
        <v>19.637799999999999</v>
      </c>
      <c r="X31" s="1">
        <v>12.981199999999999</v>
      </c>
      <c r="Y31" s="1">
        <v>12.462999999999999</v>
      </c>
      <c r="Z31" s="1">
        <v>10.148</v>
      </c>
      <c r="AA31" s="1"/>
      <c r="AB31" s="1">
        <f>G31*P31</f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32</v>
      </c>
      <c r="C32" s="1">
        <v>1076.1980000000001</v>
      </c>
      <c r="D32" s="1">
        <v>4031.8649999999998</v>
      </c>
      <c r="E32" s="1">
        <v>1313.2909999999999</v>
      </c>
      <c r="F32" s="1">
        <v>2423.4119999999998</v>
      </c>
      <c r="G32" s="7">
        <v>1</v>
      </c>
      <c r="H32" s="1">
        <v>40</v>
      </c>
      <c r="I32" s="1" t="s">
        <v>33</v>
      </c>
      <c r="J32" s="1">
        <v>1635.7819999999999</v>
      </c>
      <c r="K32" s="1">
        <f t="shared" si="0"/>
        <v>-322.49099999999999</v>
      </c>
      <c r="L32" s="1"/>
      <c r="M32" s="1"/>
      <c r="N32" s="1"/>
      <c r="O32" s="1">
        <f t="shared" si="1"/>
        <v>262.65819999999997</v>
      </c>
      <c r="P32" s="5">
        <f t="shared" si="6"/>
        <v>991.14459999999963</v>
      </c>
      <c r="Q32" s="5"/>
      <c r="R32" s="1"/>
      <c r="S32" s="1">
        <f t="shared" si="2"/>
        <v>13</v>
      </c>
      <c r="T32" s="1">
        <f t="shared" si="3"/>
        <v>9.2264852191936146</v>
      </c>
      <c r="U32" s="1">
        <v>273.36380000000003</v>
      </c>
      <c r="V32" s="1">
        <v>179.77619999999999</v>
      </c>
      <c r="W32" s="1">
        <v>109.5076</v>
      </c>
      <c r="X32" s="1">
        <v>94.759</v>
      </c>
      <c r="Y32" s="1">
        <v>153.4126</v>
      </c>
      <c r="Z32" s="1">
        <v>69.437200000000004</v>
      </c>
      <c r="AA32" s="1"/>
      <c r="AB32" s="1">
        <f>G32*P32</f>
        <v>991.14459999999963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32</v>
      </c>
      <c r="C33" s="1">
        <v>94.831000000000003</v>
      </c>
      <c r="D33" s="1">
        <v>319.33100000000002</v>
      </c>
      <c r="E33" s="1">
        <v>90.745000000000005</v>
      </c>
      <c r="F33" s="1">
        <v>147.35900000000001</v>
      </c>
      <c r="G33" s="7">
        <v>1</v>
      </c>
      <c r="H33" s="1">
        <v>40</v>
      </c>
      <c r="I33" s="1" t="s">
        <v>33</v>
      </c>
      <c r="J33" s="1">
        <v>101.4</v>
      </c>
      <c r="K33" s="1">
        <f t="shared" si="0"/>
        <v>-10.655000000000001</v>
      </c>
      <c r="L33" s="1"/>
      <c r="M33" s="1"/>
      <c r="N33" s="1"/>
      <c r="O33" s="1">
        <f t="shared" si="1"/>
        <v>18.149000000000001</v>
      </c>
      <c r="P33" s="5">
        <f t="shared" si="6"/>
        <v>88.578000000000003</v>
      </c>
      <c r="Q33" s="5"/>
      <c r="R33" s="1"/>
      <c r="S33" s="1">
        <f t="shared" si="2"/>
        <v>13</v>
      </c>
      <c r="T33" s="1">
        <f t="shared" si="3"/>
        <v>8.1194005179348725</v>
      </c>
      <c r="U33" s="1">
        <v>17.354600000000001</v>
      </c>
      <c r="V33" s="1">
        <v>0.8488</v>
      </c>
      <c r="W33" s="1">
        <v>17.243600000000001</v>
      </c>
      <c r="X33" s="1">
        <v>14.3268</v>
      </c>
      <c r="Y33" s="1">
        <v>3.7038000000000002</v>
      </c>
      <c r="Z33" s="1">
        <v>7.1947999999999999</v>
      </c>
      <c r="AA33" s="1"/>
      <c r="AB33" s="1">
        <f>G33*P33</f>
        <v>88.578000000000003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32</v>
      </c>
      <c r="C34" s="1">
        <v>147.84899999999999</v>
      </c>
      <c r="D34" s="1">
        <v>133.41900000000001</v>
      </c>
      <c r="E34" s="1">
        <v>96.046999999999997</v>
      </c>
      <c r="F34" s="1">
        <v>47.771999999999998</v>
      </c>
      <c r="G34" s="7">
        <v>1</v>
      </c>
      <c r="H34" s="1">
        <v>30</v>
      </c>
      <c r="I34" s="1" t="s">
        <v>33</v>
      </c>
      <c r="J34" s="1">
        <v>87.1</v>
      </c>
      <c r="K34" s="1">
        <f t="shared" si="0"/>
        <v>8.9470000000000027</v>
      </c>
      <c r="L34" s="1"/>
      <c r="M34" s="1"/>
      <c r="N34" s="1"/>
      <c r="O34" s="1">
        <f t="shared" si="1"/>
        <v>19.209399999999999</v>
      </c>
      <c r="P34" s="5">
        <f>9*O34-F34</f>
        <v>125.11259999999999</v>
      </c>
      <c r="Q34" s="5"/>
      <c r="R34" s="1"/>
      <c r="S34" s="1">
        <f t="shared" si="2"/>
        <v>9</v>
      </c>
      <c r="T34" s="1">
        <f t="shared" si="3"/>
        <v>2.4869074515601737</v>
      </c>
      <c r="U34" s="1">
        <v>18.731000000000002</v>
      </c>
      <c r="V34" s="1">
        <v>3.3041999999999998</v>
      </c>
      <c r="W34" s="1">
        <v>12.3324</v>
      </c>
      <c r="X34" s="1">
        <v>8.7322000000000006</v>
      </c>
      <c r="Y34" s="1">
        <v>5.4988000000000001</v>
      </c>
      <c r="Z34" s="1">
        <v>5.2977999999999996</v>
      </c>
      <c r="AA34" s="1"/>
      <c r="AB34" s="1">
        <f>G34*P34</f>
        <v>125.11259999999999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40</v>
      </c>
      <c r="C35" s="1">
        <v>165</v>
      </c>
      <c r="D35" s="1">
        <v>292</v>
      </c>
      <c r="E35" s="1">
        <v>132</v>
      </c>
      <c r="F35" s="1">
        <v>139</v>
      </c>
      <c r="G35" s="7">
        <v>0.35</v>
      </c>
      <c r="H35" s="1">
        <v>40</v>
      </c>
      <c r="I35" s="1" t="s">
        <v>33</v>
      </c>
      <c r="J35" s="1">
        <v>133</v>
      </c>
      <c r="K35" s="1">
        <f t="shared" si="0"/>
        <v>-1</v>
      </c>
      <c r="L35" s="1"/>
      <c r="M35" s="1"/>
      <c r="N35" s="1"/>
      <c r="O35" s="1">
        <f t="shared" si="1"/>
        <v>26.4</v>
      </c>
      <c r="P35" s="5">
        <f t="shared" si="6"/>
        <v>204.2</v>
      </c>
      <c r="Q35" s="5"/>
      <c r="R35" s="1"/>
      <c r="S35" s="1">
        <f t="shared" si="2"/>
        <v>13</v>
      </c>
      <c r="T35" s="1">
        <f t="shared" si="3"/>
        <v>5.2651515151515156</v>
      </c>
      <c r="U35" s="1">
        <v>18.2</v>
      </c>
      <c r="V35" s="1">
        <v>16.8</v>
      </c>
      <c r="W35" s="1">
        <v>3</v>
      </c>
      <c r="X35" s="1">
        <v>4.8</v>
      </c>
      <c r="Y35" s="1">
        <v>14</v>
      </c>
      <c r="Z35" s="1">
        <v>4.2</v>
      </c>
      <c r="AA35" s="1"/>
      <c r="AB35" s="1">
        <f>G35*P35</f>
        <v>71.469999999999985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40</v>
      </c>
      <c r="C36" s="1">
        <v>541</v>
      </c>
      <c r="D36" s="1">
        <v>495</v>
      </c>
      <c r="E36" s="1">
        <v>280</v>
      </c>
      <c r="F36" s="1">
        <v>326</v>
      </c>
      <c r="G36" s="7">
        <v>0.4</v>
      </c>
      <c r="H36" s="1">
        <v>45</v>
      </c>
      <c r="I36" s="1" t="s">
        <v>33</v>
      </c>
      <c r="J36" s="1">
        <v>283</v>
      </c>
      <c r="K36" s="1">
        <f t="shared" si="0"/>
        <v>-3</v>
      </c>
      <c r="L36" s="1"/>
      <c r="M36" s="1"/>
      <c r="N36" s="1"/>
      <c r="O36" s="1">
        <f t="shared" si="1"/>
        <v>56</v>
      </c>
      <c r="P36" s="5">
        <f t="shared" si="6"/>
        <v>402</v>
      </c>
      <c r="Q36" s="5"/>
      <c r="R36" s="1"/>
      <c r="S36" s="1">
        <f t="shared" si="2"/>
        <v>13</v>
      </c>
      <c r="T36" s="1">
        <f t="shared" si="3"/>
        <v>5.8214285714285712</v>
      </c>
      <c r="U36" s="1">
        <v>46</v>
      </c>
      <c r="V36" s="1">
        <v>80.599999999999994</v>
      </c>
      <c r="W36" s="1">
        <v>9.8000000000000007</v>
      </c>
      <c r="X36" s="1">
        <v>23</v>
      </c>
      <c r="Y36" s="1">
        <v>58</v>
      </c>
      <c r="Z36" s="1">
        <v>15.8</v>
      </c>
      <c r="AA36" s="1"/>
      <c r="AB36" s="1">
        <f>G36*P36</f>
        <v>160.80000000000001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72</v>
      </c>
      <c r="B37" s="10" t="s">
        <v>40</v>
      </c>
      <c r="C37" s="10">
        <v>4</v>
      </c>
      <c r="D37" s="10">
        <v>10</v>
      </c>
      <c r="E37" s="16">
        <v>2</v>
      </c>
      <c r="F37" s="10"/>
      <c r="G37" s="11">
        <v>0</v>
      </c>
      <c r="H37" s="10" t="e">
        <v>#N/A</v>
      </c>
      <c r="I37" s="10" t="s">
        <v>45</v>
      </c>
      <c r="J37" s="10">
        <v>6</v>
      </c>
      <c r="K37" s="10">
        <f t="shared" si="0"/>
        <v>-4</v>
      </c>
      <c r="L37" s="10"/>
      <c r="M37" s="10"/>
      <c r="N37" s="10"/>
      <c r="O37" s="10">
        <f t="shared" si="1"/>
        <v>0.4</v>
      </c>
      <c r="P37" s="12"/>
      <c r="Q37" s="12"/>
      <c r="R37" s="10"/>
      <c r="S37" s="10">
        <f t="shared" si="2"/>
        <v>0</v>
      </c>
      <c r="T37" s="10">
        <f t="shared" si="3"/>
        <v>0</v>
      </c>
      <c r="U37" s="10">
        <v>1.6</v>
      </c>
      <c r="V37" s="10">
        <v>0</v>
      </c>
      <c r="W37" s="10">
        <v>1</v>
      </c>
      <c r="X37" s="10">
        <v>0.6</v>
      </c>
      <c r="Y37" s="10">
        <v>0</v>
      </c>
      <c r="Z37" s="10">
        <v>0</v>
      </c>
      <c r="AA37" s="10" t="s">
        <v>73</v>
      </c>
      <c r="AB37" s="10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74</v>
      </c>
      <c r="B38" s="1" t="s">
        <v>40</v>
      </c>
      <c r="C38" s="1">
        <v>280</v>
      </c>
      <c r="D38" s="1">
        <v>816</v>
      </c>
      <c r="E38" s="1">
        <v>242</v>
      </c>
      <c r="F38" s="1">
        <v>466</v>
      </c>
      <c r="G38" s="7">
        <v>0.4</v>
      </c>
      <c r="H38" s="1">
        <v>45</v>
      </c>
      <c r="I38" s="1" t="s">
        <v>33</v>
      </c>
      <c r="J38" s="1">
        <v>244</v>
      </c>
      <c r="K38" s="1">
        <f t="shared" ref="K38:K69" si="7">E38-J38</f>
        <v>-2</v>
      </c>
      <c r="L38" s="1"/>
      <c r="M38" s="1"/>
      <c r="N38" s="1"/>
      <c r="O38" s="1">
        <f t="shared" si="1"/>
        <v>48.4</v>
      </c>
      <c r="P38" s="5">
        <f t="shared" ref="P38:P40" si="8">13*O38-F38</f>
        <v>163.19999999999993</v>
      </c>
      <c r="Q38" s="5"/>
      <c r="R38" s="1"/>
      <c r="S38" s="1">
        <f t="shared" si="2"/>
        <v>12.999999999999998</v>
      </c>
      <c r="T38" s="1">
        <f t="shared" si="3"/>
        <v>9.6280991735537196</v>
      </c>
      <c r="U38" s="1">
        <v>50.4</v>
      </c>
      <c r="V38" s="1">
        <v>46</v>
      </c>
      <c r="W38" s="1">
        <v>8.4</v>
      </c>
      <c r="X38" s="1">
        <v>9.1999999999999993</v>
      </c>
      <c r="Y38" s="1">
        <v>35.4</v>
      </c>
      <c r="Z38" s="1">
        <v>12</v>
      </c>
      <c r="AA38" s="1"/>
      <c r="AB38" s="1">
        <f>G38*P38</f>
        <v>65.279999999999973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40</v>
      </c>
      <c r="C39" s="1">
        <v>166</v>
      </c>
      <c r="D39" s="1">
        <v>129</v>
      </c>
      <c r="E39" s="1">
        <v>109</v>
      </c>
      <c r="F39" s="1">
        <v>87</v>
      </c>
      <c r="G39" s="7">
        <v>0.4</v>
      </c>
      <c r="H39" s="1">
        <v>50</v>
      </c>
      <c r="I39" s="1" t="s">
        <v>33</v>
      </c>
      <c r="J39" s="1">
        <v>111</v>
      </c>
      <c r="K39" s="1">
        <f t="shared" si="7"/>
        <v>-2</v>
      </c>
      <c r="L39" s="1"/>
      <c r="M39" s="1"/>
      <c r="N39" s="1"/>
      <c r="O39" s="1">
        <f t="shared" si="1"/>
        <v>21.8</v>
      </c>
      <c r="P39" s="5">
        <f>12*O39-F39</f>
        <v>174.60000000000002</v>
      </c>
      <c r="Q39" s="5"/>
      <c r="R39" s="1"/>
      <c r="S39" s="1">
        <f t="shared" si="2"/>
        <v>12</v>
      </c>
      <c r="T39" s="1">
        <f t="shared" si="3"/>
        <v>3.9908256880733943</v>
      </c>
      <c r="U39" s="1">
        <v>15</v>
      </c>
      <c r="V39" s="1">
        <v>29.2</v>
      </c>
      <c r="W39" s="1">
        <v>4.5999999999999996</v>
      </c>
      <c r="X39" s="1">
        <v>12.4</v>
      </c>
      <c r="Y39" s="1">
        <v>20.2</v>
      </c>
      <c r="Z39" s="1">
        <v>0</v>
      </c>
      <c r="AA39" s="1"/>
      <c r="AB39" s="1">
        <f>G39*P39</f>
        <v>69.840000000000018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76</v>
      </c>
      <c r="B40" s="1" t="s">
        <v>40</v>
      </c>
      <c r="C40" s="1">
        <v>248</v>
      </c>
      <c r="D40" s="1">
        <v>290</v>
      </c>
      <c r="E40" s="1">
        <v>131</v>
      </c>
      <c r="F40" s="1">
        <v>173</v>
      </c>
      <c r="G40" s="7">
        <v>0.4</v>
      </c>
      <c r="H40" s="1">
        <v>40</v>
      </c>
      <c r="I40" s="1" t="s">
        <v>33</v>
      </c>
      <c r="J40" s="1">
        <v>131</v>
      </c>
      <c r="K40" s="1">
        <f t="shared" si="7"/>
        <v>0</v>
      </c>
      <c r="L40" s="1"/>
      <c r="M40" s="1"/>
      <c r="N40" s="1"/>
      <c r="O40" s="1">
        <f t="shared" si="1"/>
        <v>26.2</v>
      </c>
      <c r="P40" s="5">
        <f t="shared" si="8"/>
        <v>167.59999999999997</v>
      </c>
      <c r="Q40" s="5"/>
      <c r="R40" s="1"/>
      <c r="S40" s="1">
        <f t="shared" si="2"/>
        <v>12.999999999999998</v>
      </c>
      <c r="T40" s="1">
        <f t="shared" si="3"/>
        <v>6.6030534351145036</v>
      </c>
      <c r="U40" s="1">
        <v>30.2</v>
      </c>
      <c r="V40" s="1">
        <v>25</v>
      </c>
      <c r="W40" s="1">
        <v>8</v>
      </c>
      <c r="X40" s="1">
        <v>3</v>
      </c>
      <c r="Y40" s="1">
        <v>20</v>
      </c>
      <c r="Z40" s="1">
        <v>7.2</v>
      </c>
      <c r="AA40" s="1"/>
      <c r="AB40" s="1">
        <f>G40*P40</f>
        <v>67.039999999999992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77</v>
      </c>
      <c r="B41" s="10" t="s">
        <v>40</v>
      </c>
      <c r="C41" s="10">
        <v>-1</v>
      </c>
      <c r="D41" s="10">
        <v>1</v>
      </c>
      <c r="E41" s="10"/>
      <c r="F41" s="10"/>
      <c r="G41" s="11">
        <v>0</v>
      </c>
      <c r="H41" s="10" t="e">
        <v>#N/A</v>
      </c>
      <c r="I41" s="10" t="s">
        <v>45</v>
      </c>
      <c r="J41" s="10"/>
      <c r="K41" s="10">
        <f t="shared" si="7"/>
        <v>0</v>
      </c>
      <c r="L41" s="10"/>
      <c r="M41" s="10"/>
      <c r="N41" s="10"/>
      <c r="O41" s="10">
        <f t="shared" si="1"/>
        <v>0</v>
      </c>
      <c r="P41" s="12"/>
      <c r="Q41" s="12"/>
      <c r="R41" s="10"/>
      <c r="S41" s="10" t="e">
        <f t="shared" si="2"/>
        <v>#DIV/0!</v>
      </c>
      <c r="T41" s="10" t="e">
        <f t="shared" si="3"/>
        <v>#DIV/0!</v>
      </c>
      <c r="U41" s="10">
        <v>0.2</v>
      </c>
      <c r="V41" s="10">
        <v>0</v>
      </c>
      <c r="W41" s="10">
        <v>0.4</v>
      </c>
      <c r="X41" s="10">
        <v>0.4</v>
      </c>
      <c r="Y41" s="10">
        <v>0</v>
      </c>
      <c r="Z41" s="10">
        <v>0</v>
      </c>
      <c r="AA41" s="10" t="s">
        <v>78</v>
      </c>
      <c r="AB41" s="10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40</v>
      </c>
      <c r="C42" s="1">
        <v>346</v>
      </c>
      <c r="D42" s="1">
        <v>236</v>
      </c>
      <c r="E42" s="1">
        <v>153</v>
      </c>
      <c r="F42" s="1">
        <v>381</v>
      </c>
      <c r="G42" s="7">
        <v>0.1</v>
      </c>
      <c r="H42" s="1">
        <v>730</v>
      </c>
      <c r="I42" s="1" t="s">
        <v>33</v>
      </c>
      <c r="J42" s="1">
        <v>160</v>
      </c>
      <c r="K42" s="1">
        <f t="shared" si="7"/>
        <v>-7</v>
      </c>
      <c r="L42" s="1"/>
      <c r="M42" s="1"/>
      <c r="N42" s="1"/>
      <c r="O42" s="1">
        <f t="shared" si="1"/>
        <v>30.6</v>
      </c>
      <c r="P42" s="5">
        <f t="shared" ref="P42:P63" si="9">13*O42-F42</f>
        <v>16.800000000000011</v>
      </c>
      <c r="Q42" s="5"/>
      <c r="R42" s="1"/>
      <c r="S42" s="1">
        <f t="shared" si="2"/>
        <v>13</v>
      </c>
      <c r="T42" s="1">
        <f t="shared" si="3"/>
        <v>12.450980392156863</v>
      </c>
      <c r="U42" s="1">
        <v>35.799999999999997</v>
      </c>
      <c r="V42" s="1">
        <v>29.8</v>
      </c>
      <c r="W42" s="1">
        <v>4.8</v>
      </c>
      <c r="X42" s="1">
        <v>5</v>
      </c>
      <c r="Y42" s="1">
        <v>21.6</v>
      </c>
      <c r="Z42" s="1">
        <v>0</v>
      </c>
      <c r="AA42" s="1"/>
      <c r="AB42" s="1">
        <f>G42*P42</f>
        <v>1.6800000000000013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40</v>
      </c>
      <c r="C43" s="1">
        <v>433</v>
      </c>
      <c r="D43" s="1">
        <v>262</v>
      </c>
      <c r="E43" s="1">
        <v>205</v>
      </c>
      <c r="F43" s="1">
        <v>330</v>
      </c>
      <c r="G43" s="7">
        <v>0.33</v>
      </c>
      <c r="H43" s="1">
        <v>45</v>
      </c>
      <c r="I43" s="1" t="s">
        <v>33</v>
      </c>
      <c r="J43" s="1">
        <v>209</v>
      </c>
      <c r="K43" s="1">
        <f t="shared" si="7"/>
        <v>-4</v>
      </c>
      <c r="L43" s="1"/>
      <c r="M43" s="1"/>
      <c r="N43" s="1"/>
      <c r="O43" s="1">
        <f t="shared" si="1"/>
        <v>41</v>
      </c>
      <c r="P43" s="5">
        <f t="shared" si="9"/>
        <v>203</v>
      </c>
      <c r="Q43" s="5"/>
      <c r="R43" s="1"/>
      <c r="S43" s="1">
        <f t="shared" si="2"/>
        <v>13</v>
      </c>
      <c r="T43" s="1">
        <f t="shared" si="3"/>
        <v>8.0487804878048781</v>
      </c>
      <c r="U43" s="1">
        <v>38.799999999999997</v>
      </c>
      <c r="V43" s="1">
        <v>17.600000000000001</v>
      </c>
      <c r="W43" s="1">
        <v>17.600000000000001</v>
      </c>
      <c r="X43" s="1">
        <v>8.6</v>
      </c>
      <c r="Y43" s="1">
        <v>16.600000000000001</v>
      </c>
      <c r="Z43" s="1">
        <v>8.6</v>
      </c>
      <c r="AA43" s="1" t="s">
        <v>43</v>
      </c>
      <c r="AB43" s="1">
        <f>G43*P43</f>
        <v>66.990000000000009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40</v>
      </c>
      <c r="C44" s="1">
        <v>280.36399999999998</v>
      </c>
      <c r="D44" s="1">
        <v>537.63599999999997</v>
      </c>
      <c r="E44" s="16">
        <f>182+E37</f>
        <v>184</v>
      </c>
      <c r="F44" s="1">
        <v>393</v>
      </c>
      <c r="G44" s="7">
        <v>0.35</v>
      </c>
      <c r="H44" s="1">
        <v>40</v>
      </c>
      <c r="I44" s="1" t="s">
        <v>33</v>
      </c>
      <c r="J44" s="1">
        <v>186</v>
      </c>
      <c r="K44" s="1">
        <f t="shared" si="7"/>
        <v>-2</v>
      </c>
      <c r="L44" s="1"/>
      <c r="M44" s="1"/>
      <c r="N44" s="1"/>
      <c r="O44" s="1">
        <f t="shared" si="1"/>
        <v>36.799999999999997</v>
      </c>
      <c r="P44" s="5">
        <f t="shared" si="9"/>
        <v>85.399999999999977</v>
      </c>
      <c r="Q44" s="5"/>
      <c r="R44" s="1"/>
      <c r="S44" s="1">
        <f t="shared" si="2"/>
        <v>13</v>
      </c>
      <c r="T44" s="1">
        <f t="shared" si="3"/>
        <v>10.679347826086957</v>
      </c>
      <c r="U44" s="1">
        <v>43.2</v>
      </c>
      <c r="V44" s="1">
        <v>22.672799999999999</v>
      </c>
      <c r="W44" s="1">
        <v>14.8</v>
      </c>
      <c r="X44" s="1">
        <v>7.2</v>
      </c>
      <c r="Y44" s="1">
        <v>20</v>
      </c>
      <c r="Z44" s="1">
        <v>8.6</v>
      </c>
      <c r="AA44" s="1" t="s">
        <v>43</v>
      </c>
      <c r="AB44" s="1">
        <f>G44*P44</f>
        <v>29.88999999999999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32</v>
      </c>
      <c r="C45" s="1">
        <v>30.751000000000001</v>
      </c>
      <c r="D45" s="1">
        <v>36.406999999999996</v>
      </c>
      <c r="E45" s="1">
        <v>15.763</v>
      </c>
      <c r="F45" s="1">
        <v>26.475000000000001</v>
      </c>
      <c r="G45" s="7">
        <v>1</v>
      </c>
      <c r="H45" s="1">
        <v>40</v>
      </c>
      <c r="I45" s="1" t="s">
        <v>33</v>
      </c>
      <c r="J45" s="1">
        <v>15.9</v>
      </c>
      <c r="K45" s="1">
        <f t="shared" si="7"/>
        <v>-0.13700000000000045</v>
      </c>
      <c r="L45" s="1"/>
      <c r="M45" s="1"/>
      <c r="N45" s="1"/>
      <c r="O45" s="1">
        <f t="shared" si="1"/>
        <v>3.1526000000000001</v>
      </c>
      <c r="P45" s="5">
        <f t="shared" si="9"/>
        <v>14.508800000000001</v>
      </c>
      <c r="Q45" s="5"/>
      <c r="R45" s="1"/>
      <c r="S45" s="1">
        <f t="shared" si="2"/>
        <v>13</v>
      </c>
      <c r="T45" s="1">
        <f t="shared" si="3"/>
        <v>8.3978303622406898</v>
      </c>
      <c r="U45" s="1">
        <v>3.1514000000000002</v>
      </c>
      <c r="V45" s="1">
        <v>2.7153999999999998</v>
      </c>
      <c r="W45" s="1">
        <v>2.1274000000000002</v>
      </c>
      <c r="X45" s="1">
        <v>3.4074</v>
      </c>
      <c r="Y45" s="1">
        <v>2.2786</v>
      </c>
      <c r="Z45" s="1">
        <v>0.28339999999999999</v>
      </c>
      <c r="AA45" s="1"/>
      <c r="AB45" s="1">
        <f>G45*P45</f>
        <v>14.508800000000001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40</v>
      </c>
      <c r="C46" s="1">
        <v>240</v>
      </c>
      <c r="D46" s="1">
        <v>471</v>
      </c>
      <c r="E46" s="1">
        <v>173</v>
      </c>
      <c r="F46" s="1">
        <v>223</v>
      </c>
      <c r="G46" s="7">
        <v>0.35</v>
      </c>
      <c r="H46" s="1">
        <v>40</v>
      </c>
      <c r="I46" s="1" t="s">
        <v>33</v>
      </c>
      <c r="J46" s="1">
        <v>179</v>
      </c>
      <c r="K46" s="1">
        <f t="shared" si="7"/>
        <v>-6</v>
      </c>
      <c r="L46" s="1"/>
      <c r="M46" s="1"/>
      <c r="N46" s="1"/>
      <c r="O46" s="1">
        <f t="shared" si="1"/>
        <v>34.6</v>
      </c>
      <c r="P46" s="5">
        <f t="shared" si="9"/>
        <v>226.8</v>
      </c>
      <c r="Q46" s="5"/>
      <c r="R46" s="1"/>
      <c r="S46" s="1">
        <f t="shared" si="2"/>
        <v>13</v>
      </c>
      <c r="T46" s="1">
        <f t="shared" si="3"/>
        <v>6.4450867052023115</v>
      </c>
      <c r="U46" s="1">
        <v>30.2</v>
      </c>
      <c r="V46" s="1">
        <v>16.600000000000001</v>
      </c>
      <c r="W46" s="1">
        <v>7.6</v>
      </c>
      <c r="X46" s="1">
        <v>1.8</v>
      </c>
      <c r="Y46" s="1">
        <v>15.2</v>
      </c>
      <c r="Z46" s="1">
        <v>3.2</v>
      </c>
      <c r="AA46" s="1"/>
      <c r="AB46" s="1">
        <f>G46*P46</f>
        <v>79.38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40</v>
      </c>
      <c r="C47" s="1">
        <v>444.37299999999999</v>
      </c>
      <c r="D47" s="1">
        <v>530.62699999999995</v>
      </c>
      <c r="E47" s="1">
        <v>215.62700000000001</v>
      </c>
      <c r="F47" s="1">
        <v>378.37299999999999</v>
      </c>
      <c r="G47" s="7">
        <v>0.35</v>
      </c>
      <c r="H47" s="1">
        <v>40</v>
      </c>
      <c r="I47" s="1" t="s">
        <v>33</v>
      </c>
      <c r="J47" s="1">
        <v>216</v>
      </c>
      <c r="K47" s="1">
        <f t="shared" si="7"/>
        <v>-0.37299999999999045</v>
      </c>
      <c r="L47" s="1"/>
      <c r="M47" s="1"/>
      <c r="N47" s="1"/>
      <c r="O47" s="1">
        <f t="shared" si="1"/>
        <v>43.125399999999999</v>
      </c>
      <c r="P47" s="5">
        <f t="shared" si="9"/>
        <v>182.25719999999995</v>
      </c>
      <c r="Q47" s="5"/>
      <c r="R47" s="1"/>
      <c r="S47" s="1">
        <f t="shared" si="2"/>
        <v>12.999999999999998</v>
      </c>
      <c r="T47" s="1">
        <f t="shared" si="3"/>
        <v>8.7737852866292254</v>
      </c>
      <c r="U47" s="1">
        <v>44.2</v>
      </c>
      <c r="V47" s="1">
        <v>42.874600000000001</v>
      </c>
      <c r="W47" s="1">
        <v>14.8</v>
      </c>
      <c r="X47" s="1">
        <v>7</v>
      </c>
      <c r="Y47" s="1">
        <v>32.6</v>
      </c>
      <c r="Z47" s="1">
        <v>8.6</v>
      </c>
      <c r="AA47" s="1" t="s">
        <v>43</v>
      </c>
      <c r="AB47" s="1">
        <f>G47*P47</f>
        <v>63.790019999999977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32</v>
      </c>
      <c r="C48" s="1">
        <v>342.65300000000002</v>
      </c>
      <c r="D48" s="1">
        <v>747.30600000000004</v>
      </c>
      <c r="E48" s="1">
        <v>336.173</v>
      </c>
      <c r="F48" s="1">
        <v>398.91500000000002</v>
      </c>
      <c r="G48" s="7">
        <v>1</v>
      </c>
      <c r="H48" s="1">
        <v>50</v>
      </c>
      <c r="I48" s="1" t="s">
        <v>33</v>
      </c>
      <c r="J48" s="1">
        <v>547.73500000000001</v>
      </c>
      <c r="K48" s="1">
        <f t="shared" si="7"/>
        <v>-211.56200000000001</v>
      </c>
      <c r="L48" s="1"/>
      <c r="M48" s="1"/>
      <c r="N48" s="1"/>
      <c r="O48" s="1">
        <f t="shared" si="1"/>
        <v>67.2346</v>
      </c>
      <c r="P48" s="5">
        <f t="shared" si="9"/>
        <v>475.13479999999998</v>
      </c>
      <c r="Q48" s="5"/>
      <c r="R48" s="1"/>
      <c r="S48" s="1">
        <f t="shared" si="2"/>
        <v>13</v>
      </c>
      <c r="T48" s="1">
        <f t="shared" si="3"/>
        <v>5.9331802375562583</v>
      </c>
      <c r="U48" s="1">
        <v>41.842200000000012</v>
      </c>
      <c r="V48" s="1">
        <v>38.900399999999998</v>
      </c>
      <c r="W48" s="1">
        <v>27.971</v>
      </c>
      <c r="X48" s="1">
        <v>32.2926</v>
      </c>
      <c r="Y48" s="1">
        <v>33.177799999999998</v>
      </c>
      <c r="Z48" s="1">
        <v>8.0754000000000001</v>
      </c>
      <c r="AA48" s="1"/>
      <c r="AB48" s="1">
        <f>G48*P48</f>
        <v>475.13479999999998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32</v>
      </c>
      <c r="C49" s="1">
        <v>389.01499999999999</v>
      </c>
      <c r="D49" s="1">
        <v>208.072</v>
      </c>
      <c r="E49" s="1">
        <v>97.706999999999994</v>
      </c>
      <c r="F49" s="1">
        <v>268.654</v>
      </c>
      <c r="G49" s="7">
        <v>1</v>
      </c>
      <c r="H49" s="1">
        <v>50</v>
      </c>
      <c r="I49" s="1" t="s">
        <v>33</v>
      </c>
      <c r="J49" s="1">
        <v>97.1</v>
      </c>
      <c r="K49" s="1">
        <f t="shared" si="7"/>
        <v>0.60699999999999932</v>
      </c>
      <c r="L49" s="1"/>
      <c r="M49" s="1"/>
      <c r="N49" s="1"/>
      <c r="O49" s="1">
        <f t="shared" si="1"/>
        <v>19.541399999999999</v>
      </c>
      <c r="P49" s="5"/>
      <c r="Q49" s="5"/>
      <c r="R49" s="1"/>
      <c r="S49" s="1">
        <f t="shared" si="2"/>
        <v>13.747940270400278</v>
      </c>
      <c r="T49" s="1">
        <f t="shared" si="3"/>
        <v>13.747940270400278</v>
      </c>
      <c r="U49" s="1">
        <v>23.4054</v>
      </c>
      <c r="V49" s="1">
        <v>29.586600000000001</v>
      </c>
      <c r="W49" s="1">
        <v>7.3103999999999996</v>
      </c>
      <c r="X49" s="1">
        <v>13.2624</v>
      </c>
      <c r="Y49" s="1">
        <v>21.308</v>
      </c>
      <c r="Z49" s="1">
        <v>3.2342</v>
      </c>
      <c r="AA49" s="1"/>
      <c r="AB49" s="1">
        <f>G49*P49</f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32</v>
      </c>
      <c r="C50" s="1">
        <v>59.935000000000002</v>
      </c>
      <c r="D50" s="1"/>
      <c r="E50" s="1">
        <v>56.947000000000003</v>
      </c>
      <c r="F50" s="1">
        <v>2.923</v>
      </c>
      <c r="G50" s="7">
        <v>1</v>
      </c>
      <c r="H50" s="1" t="e">
        <v>#N/A</v>
      </c>
      <c r="I50" s="1" t="s">
        <v>33</v>
      </c>
      <c r="J50" s="1">
        <v>50</v>
      </c>
      <c r="K50" s="1">
        <f t="shared" si="7"/>
        <v>6.9470000000000027</v>
      </c>
      <c r="L50" s="1"/>
      <c r="M50" s="1"/>
      <c r="N50" s="1"/>
      <c r="O50" s="1">
        <f t="shared" si="1"/>
        <v>11.3894</v>
      </c>
      <c r="P50" s="5">
        <f>8*O50-F50</f>
        <v>88.1922</v>
      </c>
      <c r="Q50" s="5"/>
      <c r="R50" s="1"/>
      <c r="S50" s="1">
        <f t="shared" si="2"/>
        <v>8</v>
      </c>
      <c r="T50" s="1">
        <f t="shared" si="3"/>
        <v>0.2566421409380652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 t="s">
        <v>88</v>
      </c>
      <c r="AB50" s="1">
        <f>G50*P50</f>
        <v>88.1922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89</v>
      </c>
      <c r="B51" s="1" t="s">
        <v>32</v>
      </c>
      <c r="C51" s="1">
        <v>62.284999999999997</v>
      </c>
      <c r="D51" s="1">
        <v>41.965000000000003</v>
      </c>
      <c r="E51" s="1">
        <v>62.442</v>
      </c>
      <c r="F51" s="1">
        <v>41.808</v>
      </c>
      <c r="G51" s="7">
        <v>1</v>
      </c>
      <c r="H51" s="1">
        <v>40</v>
      </c>
      <c r="I51" s="1" t="s">
        <v>33</v>
      </c>
      <c r="J51" s="1">
        <v>64.900000000000006</v>
      </c>
      <c r="K51" s="1">
        <f t="shared" si="7"/>
        <v>-2.4580000000000055</v>
      </c>
      <c r="L51" s="1"/>
      <c r="M51" s="1"/>
      <c r="N51" s="1"/>
      <c r="O51" s="1">
        <f t="shared" si="1"/>
        <v>12.4884</v>
      </c>
      <c r="P51" s="5">
        <f>10*O51-F51</f>
        <v>83.075999999999993</v>
      </c>
      <c r="Q51" s="5"/>
      <c r="R51" s="1"/>
      <c r="S51" s="1">
        <f t="shared" si="2"/>
        <v>9.9999999999999982</v>
      </c>
      <c r="T51" s="1">
        <f t="shared" si="3"/>
        <v>3.3477467089459019</v>
      </c>
      <c r="U51" s="1">
        <v>3.1274000000000002</v>
      </c>
      <c r="V51" s="1">
        <v>1.7423999999999999</v>
      </c>
      <c r="W51" s="1">
        <v>0</v>
      </c>
      <c r="X51" s="1">
        <v>2.7172000000000001</v>
      </c>
      <c r="Y51" s="1">
        <v>4.0377999999999998</v>
      </c>
      <c r="Z51" s="1">
        <v>0.28660000000000002</v>
      </c>
      <c r="AA51" s="1"/>
      <c r="AB51" s="1">
        <f>G51*P51</f>
        <v>83.075999999999993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40</v>
      </c>
      <c r="C52" s="1">
        <v>842</v>
      </c>
      <c r="D52" s="1">
        <v>524</v>
      </c>
      <c r="E52" s="1">
        <v>345</v>
      </c>
      <c r="F52" s="1">
        <v>421</v>
      </c>
      <c r="G52" s="7">
        <v>0.45</v>
      </c>
      <c r="H52" s="1">
        <v>50</v>
      </c>
      <c r="I52" s="1" t="s">
        <v>33</v>
      </c>
      <c r="J52" s="1">
        <v>346</v>
      </c>
      <c r="K52" s="1">
        <f t="shared" si="7"/>
        <v>-1</v>
      </c>
      <c r="L52" s="1"/>
      <c r="M52" s="1"/>
      <c r="N52" s="1"/>
      <c r="O52" s="1">
        <f t="shared" si="1"/>
        <v>69</v>
      </c>
      <c r="P52" s="5">
        <f t="shared" si="9"/>
        <v>476</v>
      </c>
      <c r="Q52" s="5"/>
      <c r="R52" s="1"/>
      <c r="S52" s="1">
        <f t="shared" si="2"/>
        <v>13</v>
      </c>
      <c r="T52" s="1">
        <f t="shared" si="3"/>
        <v>6.1014492753623184</v>
      </c>
      <c r="U52" s="1">
        <v>66.2</v>
      </c>
      <c r="V52" s="1">
        <v>109</v>
      </c>
      <c r="W52" s="1">
        <v>29.4</v>
      </c>
      <c r="X52" s="1">
        <v>36</v>
      </c>
      <c r="Y52" s="1">
        <v>91.8</v>
      </c>
      <c r="Z52" s="1">
        <v>24.2</v>
      </c>
      <c r="AA52" s="1" t="s">
        <v>38</v>
      </c>
      <c r="AB52" s="1">
        <f>G52*P52</f>
        <v>214.20000000000002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32</v>
      </c>
      <c r="C53" s="1">
        <v>80.385000000000005</v>
      </c>
      <c r="D53" s="1">
        <v>51.018000000000001</v>
      </c>
      <c r="E53" s="1">
        <v>72.412000000000006</v>
      </c>
      <c r="F53" s="1">
        <v>0.41</v>
      </c>
      <c r="G53" s="7">
        <v>1</v>
      </c>
      <c r="H53" s="1">
        <v>40</v>
      </c>
      <c r="I53" s="1" t="s">
        <v>33</v>
      </c>
      <c r="J53" s="1">
        <v>63.6</v>
      </c>
      <c r="K53" s="1">
        <f t="shared" si="7"/>
        <v>8.8120000000000047</v>
      </c>
      <c r="L53" s="1"/>
      <c r="M53" s="1"/>
      <c r="N53" s="1"/>
      <c r="O53" s="1">
        <f t="shared" si="1"/>
        <v>14.482400000000002</v>
      </c>
      <c r="P53" s="5">
        <f>8*O53-F53</f>
        <v>115.44920000000002</v>
      </c>
      <c r="Q53" s="5"/>
      <c r="R53" s="1"/>
      <c r="S53" s="1">
        <f t="shared" si="2"/>
        <v>8</v>
      </c>
      <c r="T53" s="1">
        <f t="shared" si="3"/>
        <v>2.8310224824614698E-2</v>
      </c>
      <c r="U53" s="1">
        <v>0.2878</v>
      </c>
      <c r="V53" s="1">
        <v>4.5818000000000003</v>
      </c>
      <c r="W53" s="1">
        <v>0.28899999999999998</v>
      </c>
      <c r="X53" s="1">
        <v>5.1075999999999997</v>
      </c>
      <c r="Y53" s="1">
        <v>5.3852000000000002</v>
      </c>
      <c r="Z53" s="1">
        <v>4.8231999999999999</v>
      </c>
      <c r="AA53" s="1"/>
      <c r="AB53" s="1">
        <f>G53*P53</f>
        <v>115.44920000000002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40</v>
      </c>
      <c r="C54" s="1">
        <v>667</v>
      </c>
      <c r="D54" s="1">
        <v>806</v>
      </c>
      <c r="E54" s="1">
        <v>359</v>
      </c>
      <c r="F54" s="1">
        <v>528</v>
      </c>
      <c r="G54" s="7">
        <v>0.45</v>
      </c>
      <c r="H54" s="1">
        <v>50</v>
      </c>
      <c r="I54" s="1" t="s">
        <v>33</v>
      </c>
      <c r="J54" s="1">
        <v>362</v>
      </c>
      <c r="K54" s="1">
        <f t="shared" si="7"/>
        <v>-3</v>
      </c>
      <c r="L54" s="1"/>
      <c r="M54" s="1"/>
      <c r="N54" s="1"/>
      <c r="O54" s="1">
        <f t="shared" si="1"/>
        <v>71.8</v>
      </c>
      <c r="P54" s="5">
        <f t="shared" si="9"/>
        <v>405.4</v>
      </c>
      <c r="Q54" s="5"/>
      <c r="R54" s="1"/>
      <c r="S54" s="1">
        <f t="shared" si="2"/>
        <v>13</v>
      </c>
      <c r="T54" s="1">
        <f t="shared" si="3"/>
        <v>7.3537604456824512</v>
      </c>
      <c r="U54" s="1">
        <v>62.2</v>
      </c>
      <c r="V54" s="1">
        <v>89.6</v>
      </c>
      <c r="W54" s="1">
        <v>21.6</v>
      </c>
      <c r="X54" s="1">
        <v>24.4</v>
      </c>
      <c r="Y54" s="1">
        <v>62.2</v>
      </c>
      <c r="Z54" s="1">
        <v>18.600000000000001</v>
      </c>
      <c r="AA54" s="1"/>
      <c r="AB54" s="1">
        <f>G54*P54</f>
        <v>182.43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40</v>
      </c>
      <c r="C55" s="1">
        <v>540</v>
      </c>
      <c r="D55" s="1">
        <v>328</v>
      </c>
      <c r="E55" s="1">
        <v>156</v>
      </c>
      <c r="F55" s="1">
        <v>391</v>
      </c>
      <c r="G55" s="7">
        <v>0.45</v>
      </c>
      <c r="H55" s="1">
        <v>50</v>
      </c>
      <c r="I55" s="1" t="s">
        <v>33</v>
      </c>
      <c r="J55" s="1">
        <v>165</v>
      </c>
      <c r="K55" s="1">
        <f t="shared" si="7"/>
        <v>-9</v>
      </c>
      <c r="L55" s="1"/>
      <c r="M55" s="1"/>
      <c r="N55" s="1"/>
      <c r="O55" s="1">
        <f t="shared" si="1"/>
        <v>31.2</v>
      </c>
      <c r="P55" s="5">
        <f t="shared" si="9"/>
        <v>14.599999999999966</v>
      </c>
      <c r="Q55" s="5"/>
      <c r="R55" s="1"/>
      <c r="S55" s="1">
        <f t="shared" si="2"/>
        <v>13</v>
      </c>
      <c r="T55" s="1">
        <f t="shared" si="3"/>
        <v>12.532051282051283</v>
      </c>
      <c r="U55" s="1">
        <v>40</v>
      </c>
      <c r="V55" s="1">
        <v>41.6</v>
      </c>
      <c r="W55" s="1">
        <v>11.2</v>
      </c>
      <c r="X55" s="1">
        <v>14.8</v>
      </c>
      <c r="Y55" s="1">
        <v>36.6</v>
      </c>
      <c r="Z55" s="1">
        <v>9.8000000000000007</v>
      </c>
      <c r="AA55" s="1"/>
      <c r="AB55" s="1">
        <f>G55*P55</f>
        <v>6.5699999999999852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32</v>
      </c>
      <c r="C56" s="1">
        <v>569.5</v>
      </c>
      <c r="D56" s="1">
        <v>256.20100000000002</v>
      </c>
      <c r="E56" s="1">
        <v>148.61699999999999</v>
      </c>
      <c r="F56" s="1">
        <v>389.16300000000001</v>
      </c>
      <c r="G56" s="7">
        <v>1</v>
      </c>
      <c r="H56" s="1">
        <v>50</v>
      </c>
      <c r="I56" s="1" t="s">
        <v>33</v>
      </c>
      <c r="J56" s="1">
        <v>147.4</v>
      </c>
      <c r="K56" s="1">
        <f t="shared" si="7"/>
        <v>1.2169999999999845</v>
      </c>
      <c r="L56" s="1"/>
      <c r="M56" s="1"/>
      <c r="N56" s="1"/>
      <c r="O56" s="1">
        <f t="shared" si="1"/>
        <v>29.723399999999998</v>
      </c>
      <c r="P56" s="5"/>
      <c r="Q56" s="5"/>
      <c r="R56" s="1"/>
      <c r="S56" s="1">
        <f t="shared" si="2"/>
        <v>13.092815761319367</v>
      </c>
      <c r="T56" s="1">
        <f t="shared" si="3"/>
        <v>13.092815761319367</v>
      </c>
      <c r="U56" s="1">
        <v>36.573</v>
      </c>
      <c r="V56" s="1">
        <v>53.583599999999997</v>
      </c>
      <c r="W56" s="1">
        <v>27.304400000000001</v>
      </c>
      <c r="X56" s="1">
        <v>30.144600000000001</v>
      </c>
      <c r="Y56" s="1">
        <v>43.765999999999998</v>
      </c>
      <c r="Z56" s="1">
        <v>14.116199999999999</v>
      </c>
      <c r="AA56" s="1"/>
      <c r="AB56" s="1">
        <f>G56*P56</f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32</v>
      </c>
      <c r="C57" s="1">
        <v>47.91</v>
      </c>
      <c r="D57" s="1">
        <v>19.643999999999998</v>
      </c>
      <c r="E57" s="1">
        <v>13.321999999999999</v>
      </c>
      <c r="F57" s="1">
        <v>23.898</v>
      </c>
      <c r="G57" s="7">
        <v>1</v>
      </c>
      <c r="H57" s="1">
        <v>40</v>
      </c>
      <c r="I57" s="1" t="s">
        <v>33</v>
      </c>
      <c r="J57" s="1">
        <v>12.7</v>
      </c>
      <c r="K57" s="1">
        <f t="shared" si="7"/>
        <v>0.62199999999999989</v>
      </c>
      <c r="L57" s="1"/>
      <c r="M57" s="1"/>
      <c r="N57" s="1"/>
      <c r="O57" s="1">
        <f t="shared" si="1"/>
        <v>2.6643999999999997</v>
      </c>
      <c r="P57" s="5">
        <f t="shared" si="9"/>
        <v>10.739199999999993</v>
      </c>
      <c r="Q57" s="5"/>
      <c r="R57" s="1"/>
      <c r="S57" s="1">
        <f t="shared" si="2"/>
        <v>12.999999999999998</v>
      </c>
      <c r="T57" s="1">
        <f t="shared" si="3"/>
        <v>8.9693739678726931</v>
      </c>
      <c r="U57" s="1">
        <v>1.4426000000000001</v>
      </c>
      <c r="V57" s="1">
        <v>6.8284000000000002</v>
      </c>
      <c r="W57" s="1">
        <v>0.71840000000000004</v>
      </c>
      <c r="X57" s="1">
        <v>1.2538</v>
      </c>
      <c r="Y57" s="1">
        <v>4.3006000000000002</v>
      </c>
      <c r="Z57" s="1">
        <v>0</v>
      </c>
      <c r="AA57" s="1"/>
      <c r="AB57" s="1">
        <f>G57*P57</f>
        <v>10.739199999999993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40</v>
      </c>
      <c r="C58" s="1">
        <v>444</v>
      </c>
      <c r="D58" s="1">
        <v>31</v>
      </c>
      <c r="E58" s="1">
        <v>92</v>
      </c>
      <c r="F58" s="1">
        <v>311</v>
      </c>
      <c r="G58" s="7">
        <v>0.1</v>
      </c>
      <c r="H58" s="1">
        <v>730</v>
      </c>
      <c r="I58" s="1" t="s">
        <v>33</v>
      </c>
      <c r="J58" s="1">
        <v>94</v>
      </c>
      <c r="K58" s="1">
        <f t="shared" si="7"/>
        <v>-2</v>
      </c>
      <c r="L58" s="1"/>
      <c r="M58" s="1"/>
      <c r="N58" s="1"/>
      <c r="O58" s="1">
        <f t="shared" si="1"/>
        <v>18.399999999999999</v>
      </c>
      <c r="P58" s="5"/>
      <c r="Q58" s="5"/>
      <c r="R58" s="1"/>
      <c r="S58" s="1">
        <f t="shared" si="2"/>
        <v>16.90217391304348</v>
      </c>
      <c r="T58" s="1">
        <f t="shared" si="3"/>
        <v>16.90217391304348</v>
      </c>
      <c r="U58" s="1">
        <v>16.600000000000001</v>
      </c>
      <c r="V58" s="1">
        <v>27.8</v>
      </c>
      <c r="W58" s="1">
        <v>4</v>
      </c>
      <c r="X58" s="1">
        <v>5.2</v>
      </c>
      <c r="Y58" s="1">
        <v>20.2</v>
      </c>
      <c r="Z58" s="1">
        <v>0</v>
      </c>
      <c r="AA58" s="15" t="s">
        <v>90</v>
      </c>
      <c r="AB58" s="1">
        <f>G58*P58</f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32</v>
      </c>
      <c r="C59" s="1">
        <v>178.51400000000001</v>
      </c>
      <c r="D59" s="1">
        <v>65.837000000000003</v>
      </c>
      <c r="E59" s="1">
        <v>30.818999999999999</v>
      </c>
      <c r="F59" s="1">
        <v>141.78700000000001</v>
      </c>
      <c r="G59" s="7">
        <v>1</v>
      </c>
      <c r="H59" s="1">
        <v>50</v>
      </c>
      <c r="I59" s="1" t="s">
        <v>33</v>
      </c>
      <c r="J59" s="1">
        <v>30.7</v>
      </c>
      <c r="K59" s="1">
        <f t="shared" si="7"/>
        <v>0.11899999999999977</v>
      </c>
      <c r="L59" s="1"/>
      <c r="M59" s="1"/>
      <c r="N59" s="1"/>
      <c r="O59" s="1">
        <f t="shared" si="1"/>
        <v>6.1638000000000002</v>
      </c>
      <c r="P59" s="5"/>
      <c r="Q59" s="5"/>
      <c r="R59" s="1"/>
      <c r="S59" s="1">
        <f t="shared" si="2"/>
        <v>23.00317985658198</v>
      </c>
      <c r="T59" s="1">
        <f t="shared" si="3"/>
        <v>23.00317985658198</v>
      </c>
      <c r="U59" s="1">
        <v>9.2135999999999996</v>
      </c>
      <c r="V59" s="1">
        <v>1.6075999999999999</v>
      </c>
      <c r="W59" s="1">
        <v>7.7442000000000002</v>
      </c>
      <c r="X59" s="1">
        <v>6.4104000000000001</v>
      </c>
      <c r="Y59" s="1">
        <v>3.0604</v>
      </c>
      <c r="Z59" s="1">
        <v>3.6126</v>
      </c>
      <c r="AA59" s="19" t="s">
        <v>35</v>
      </c>
      <c r="AB59" s="1">
        <f>G59*P59</f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40</v>
      </c>
      <c r="C60" s="1">
        <v>418</v>
      </c>
      <c r="D60" s="1">
        <v>162</v>
      </c>
      <c r="E60" s="1">
        <v>87</v>
      </c>
      <c r="F60" s="1">
        <v>324</v>
      </c>
      <c r="G60" s="7">
        <v>0.1</v>
      </c>
      <c r="H60" s="1">
        <v>730</v>
      </c>
      <c r="I60" s="1" t="s">
        <v>33</v>
      </c>
      <c r="J60" s="1">
        <v>89</v>
      </c>
      <c r="K60" s="1">
        <f t="shared" si="7"/>
        <v>-2</v>
      </c>
      <c r="L60" s="1"/>
      <c r="M60" s="1"/>
      <c r="N60" s="1"/>
      <c r="O60" s="1">
        <f t="shared" si="1"/>
        <v>17.399999999999999</v>
      </c>
      <c r="P60" s="5"/>
      <c r="Q60" s="5"/>
      <c r="R60" s="1"/>
      <c r="S60" s="1">
        <f t="shared" si="2"/>
        <v>18.620689655172416</v>
      </c>
      <c r="T60" s="1">
        <f t="shared" si="3"/>
        <v>18.620689655172416</v>
      </c>
      <c r="U60" s="1">
        <v>22.2</v>
      </c>
      <c r="V60" s="1">
        <v>27.2</v>
      </c>
      <c r="W60" s="1">
        <v>4.2</v>
      </c>
      <c r="X60" s="1">
        <v>8.6</v>
      </c>
      <c r="Y60" s="1">
        <v>20.2</v>
      </c>
      <c r="Z60" s="1">
        <v>0</v>
      </c>
      <c r="AA60" s="15" t="s">
        <v>90</v>
      </c>
      <c r="AB60" s="1">
        <f>G60*P60</f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100</v>
      </c>
      <c r="B61" s="1" t="s">
        <v>40</v>
      </c>
      <c r="C61" s="1">
        <v>349</v>
      </c>
      <c r="D61" s="1">
        <v>368</v>
      </c>
      <c r="E61" s="1">
        <v>169</v>
      </c>
      <c r="F61" s="1">
        <v>308</v>
      </c>
      <c r="G61" s="7">
        <v>0.4</v>
      </c>
      <c r="H61" s="1">
        <v>40</v>
      </c>
      <c r="I61" s="1" t="s">
        <v>33</v>
      </c>
      <c r="J61" s="1">
        <v>169</v>
      </c>
      <c r="K61" s="1">
        <f t="shared" si="7"/>
        <v>0</v>
      </c>
      <c r="L61" s="1"/>
      <c r="M61" s="1"/>
      <c r="N61" s="1"/>
      <c r="O61" s="1">
        <f t="shared" si="1"/>
        <v>33.799999999999997</v>
      </c>
      <c r="P61" s="5">
        <f t="shared" si="9"/>
        <v>131.39999999999998</v>
      </c>
      <c r="Q61" s="5"/>
      <c r="R61" s="1"/>
      <c r="S61" s="1">
        <f t="shared" si="2"/>
        <v>13</v>
      </c>
      <c r="T61" s="1">
        <f t="shared" si="3"/>
        <v>9.1124260355029598</v>
      </c>
      <c r="U61" s="1">
        <v>35.200000000000003</v>
      </c>
      <c r="V61" s="1">
        <v>28.2</v>
      </c>
      <c r="W61" s="1">
        <v>8.4</v>
      </c>
      <c r="X61" s="1">
        <v>1</v>
      </c>
      <c r="Y61" s="1">
        <v>19.2</v>
      </c>
      <c r="Z61" s="1">
        <v>5.4</v>
      </c>
      <c r="AA61" s="1"/>
      <c r="AB61" s="1">
        <f>G61*P61</f>
        <v>52.559999999999995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101</v>
      </c>
      <c r="B62" s="1" t="s">
        <v>40</v>
      </c>
      <c r="C62" s="1">
        <v>260</v>
      </c>
      <c r="D62" s="1">
        <v>373</v>
      </c>
      <c r="E62" s="1">
        <v>157</v>
      </c>
      <c r="F62" s="1">
        <v>287</v>
      </c>
      <c r="G62" s="7">
        <v>0.4</v>
      </c>
      <c r="H62" s="1">
        <v>40</v>
      </c>
      <c r="I62" s="1" t="s">
        <v>33</v>
      </c>
      <c r="J62" s="1">
        <v>159</v>
      </c>
      <c r="K62" s="1">
        <f t="shared" si="7"/>
        <v>-2</v>
      </c>
      <c r="L62" s="1"/>
      <c r="M62" s="1"/>
      <c r="N62" s="1"/>
      <c r="O62" s="1">
        <f t="shared" si="1"/>
        <v>31.4</v>
      </c>
      <c r="P62" s="5">
        <f t="shared" si="9"/>
        <v>121.19999999999999</v>
      </c>
      <c r="Q62" s="5"/>
      <c r="R62" s="1"/>
      <c r="S62" s="1">
        <f t="shared" si="2"/>
        <v>13</v>
      </c>
      <c r="T62" s="1">
        <f t="shared" si="3"/>
        <v>9.1401273885350331</v>
      </c>
      <c r="U62" s="1">
        <v>32.799999999999997</v>
      </c>
      <c r="V62" s="1">
        <v>14.8</v>
      </c>
      <c r="W62" s="1">
        <v>6.4</v>
      </c>
      <c r="X62" s="1">
        <v>0.2</v>
      </c>
      <c r="Y62" s="1">
        <v>13.4</v>
      </c>
      <c r="Z62" s="1">
        <v>4.5999999999999996</v>
      </c>
      <c r="AA62" s="1"/>
      <c r="AB62" s="1">
        <f>G62*P62</f>
        <v>48.48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102</v>
      </c>
      <c r="B63" s="1" t="s">
        <v>32</v>
      </c>
      <c r="C63" s="1">
        <v>25.91</v>
      </c>
      <c r="D63" s="1">
        <v>100.253</v>
      </c>
      <c r="E63" s="1">
        <v>21.882999999999999</v>
      </c>
      <c r="F63" s="1">
        <v>51.031999999999996</v>
      </c>
      <c r="G63" s="7">
        <v>1</v>
      </c>
      <c r="H63" s="1">
        <v>40</v>
      </c>
      <c r="I63" s="1" t="s">
        <v>33</v>
      </c>
      <c r="J63" s="1">
        <v>35.4</v>
      </c>
      <c r="K63" s="1">
        <f t="shared" si="7"/>
        <v>-13.516999999999999</v>
      </c>
      <c r="L63" s="1"/>
      <c r="M63" s="1"/>
      <c r="N63" s="1"/>
      <c r="O63" s="1">
        <f t="shared" si="1"/>
        <v>4.3765999999999998</v>
      </c>
      <c r="P63" s="5">
        <v>8</v>
      </c>
      <c r="Q63" s="5"/>
      <c r="R63" s="1"/>
      <c r="S63" s="1">
        <f t="shared" si="2"/>
        <v>13.48809578211397</v>
      </c>
      <c r="T63" s="1">
        <f t="shared" si="3"/>
        <v>11.660192843759996</v>
      </c>
      <c r="U63" s="1">
        <v>5.9670000000000014</v>
      </c>
      <c r="V63" s="1">
        <v>5.0380000000000003</v>
      </c>
      <c r="W63" s="1">
        <v>3.4129999999999998</v>
      </c>
      <c r="X63" s="1">
        <v>4.3860000000000001</v>
      </c>
      <c r="Y63" s="1">
        <v>2.9268000000000001</v>
      </c>
      <c r="Z63" s="1">
        <v>1.9552</v>
      </c>
      <c r="AA63" s="1"/>
      <c r="AB63" s="1">
        <f>G63*P63</f>
        <v>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103</v>
      </c>
      <c r="B64" s="10" t="s">
        <v>40</v>
      </c>
      <c r="C64" s="10">
        <v>-1</v>
      </c>
      <c r="D64" s="10">
        <v>1</v>
      </c>
      <c r="E64" s="10"/>
      <c r="F64" s="10"/>
      <c r="G64" s="11">
        <v>0</v>
      </c>
      <c r="H64" s="10" t="e">
        <v>#N/A</v>
      </c>
      <c r="I64" s="10" t="s">
        <v>45</v>
      </c>
      <c r="J64" s="10"/>
      <c r="K64" s="10">
        <f t="shared" si="7"/>
        <v>0</v>
      </c>
      <c r="L64" s="10"/>
      <c r="M64" s="10"/>
      <c r="N64" s="10"/>
      <c r="O64" s="10">
        <f t="shared" si="1"/>
        <v>0</v>
      </c>
      <c r="P64" s="12"/>
      <c r="Q64" s="12"/>
      <c r="R64" s="10"/>
      <c r="S64" s="10" t="e">
        <f t="shared" si="2"/>
        <v>#DIV/0!</v>
      </c>
      <c r="T64" s="10" t="e">
        <f t="shared" si="3"/>
        <v>#DIV/0!</v>
      </c>
      <c r="U64" s="10">
        <v>0.2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 t="s">
        <v>104</v>
      </c>
      <c r="AB64" s="10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105</v>
      </c>
      <c r="B65" s="10" t="s">
        <v>40</v>
      </c>
      <c r="C65" s="10">
        <v>-1</v>
      </c>
      <c r="D65" s="10">
        <v>1</v>
      </c>
      <c r="E65" s="10"/>
      <c r="F65" s="10"/>
      <c r="G65" s="11">
        <v>0</v>
      </c>
      <c r="H65" s="10" t="e">
        <v>#N/A</v>
      </c>
      <c r="I65" s="10" t="s">
        <v>45</v>
      </c>
      <c r="J65" s="10"/>
      <c r="K65" s="10">
        <f t="shared" si="7"/>
        <v>0</v>
      </c>
      <c r="L65" s="10"/>
      <c r="M65" s="10"/>
      <c r="N65" s="10"/>
      <c r="O65" s="10">
        <f t="shared" si="1"/>
        <v>0</v>
      </c>
      <c r="P65" s="12"/>
      <c r="Q65" s="12"/>
      <c r="R65" s="10"/>
      <c r="S65" s="10" t="e">
        <f t="shared" si="2"/>
        <v>#DIV/0!</v>
      </c>
      <c r="T65" s="10" t="e">
        <f t="shared" si="3"/>
        <v>#DIV/0!</v>
      </c>
      <c r="U65" s="10">
        <v>0.2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 t="s">
        <v>106</v>
      </c>
      <c r="AB65" s="10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40</v>
      </c>
      <c r="C66" s="1">
        <v>88</v>
      </c>
      <c r="D66" s="1">
        <v>243</v>
      </c>
      <c r="E66" s="1">
        <v>86</v>
      </c>
      <c r="F66" s="1">
        <v>233</v>
      </c>
      <c r="G66" s="7">
        <v>0.4</v>
      </c>
      <c r="H66" s="1" t="e">
        <v>#N/A</v>
      </c>
      <c r="I66" s="1" t="s">
        <v>33</v>
      </c>
      <c r="J66" s="1">
        <v>86</v>
      </c>
      <c r="K66" s="1">
        <f t="shared" si="7"/>
        <v>0</v>
      </c>
      <c r="L66" s="1"/>
      <c r="M66" s="1"/>
      <c r="N66" s="1"/>
      <c r="O66" s="1">
        <f t="shared" si="1"/>
        <v>17.2</v>
      </c>
      <c r="P66" s="5"/>
      <c r="Q66" s="5"/>
      <c r="R66" s="1"/>
      <c r="S66" s="1">
        <f t="shared" si="2"/>
        <v>13.546511627906977</v>
      </c>
      <c r="T66" s="1">
        <f t="shared" si="3"/>
        <v>13.546511627906977</v>
      </c>
      <c r="U66" s="1">
        <v>22.2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 t="s">
        <v>88</v>
      </c>
      <c r="AB66" s="1">
        <f>G66*P66</f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40</v>
      </c>
      <c r="C67" s="1">
        <v>70</v>
      </c>
      <c r="D67" s="1">
        <v>270</v>
      </c>
      <c r="E67" s="1">
        <v>70</v>
      </c>
      <c r="F67" s="1">
        <v>251</v>
      </c>
      <c r="G67" s="7">
        <v>0.33</v>
      </c>
      <c r="H67" s="1" t="e">
        <v>#N/A</v>
      </c>
      <c r="I67" s="1" t="s">
        <v>33</v>
      </c>
      <c r="J67" s="1">
        <v>90</v>
      </c>
      <c r="K67" s="1">
        <f t="shared" si="7"/>
        <v>-20</v>
      </c>
      <c r="L67" s="1"/>
      <c r="M67" s="1"/>
      <c r="N67" s="1"/>
      <c r="O67" s="1">
        <f t="shared" si="1"/>
        <v>14</v>
      </c>
      <c r="P67" s="5"/>
      <c r="Q67" s="5"/>
      <c r="R67" s="1"/>
      <c r="S67" s="1">
        <f t="shared" si="2"/>
        <v>17.928571428571427</v>
      </c>
      <c r="T67" s="1">
        <f t="shared" si="3"/>
        <v>17.928571428571427</v>
      </c>
      <c r="U67" s="1">
        <v>25.6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 t="s">
        <v>88</v>
      </c>
      <c r="AB67" s="1">
        <f>G67*P67</f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109</v>
      </c>
      <c r="B68" s="1" t="s">
        <v>40</v>
      </c>
      <c r="C68" s="1">
        <v>104</v>
      </c>
      <c r="D68" s="1">
        <v>163</v>
      </c>
      <c r="E68" s="1">
        <v>76</v>
      </c>
      <c r="F68" s="1">
        <v>182</v>
      </c>
      <c r="G68" s="7">
        <v>0.35</v>
      </c>
      <c r="H68" s="1" t="e">
        <v>#N/A</v>
      </c>
      <c r="I68" s="1" t="s">
        <v>33</v>
      </c>
      <c r="J68" s="1">
        <v>76</v>
      </c>
      <c r="K68" s="1">
        <f t="shared" si="7"/>
        <v>0</v>
      </c>
      <c r="L68" s="1"/>
      <c r="M68" s="1"/>
      <c r="N68" s="1"/>
      <c r="O68" s="1">
        <f t="shared" si="1"/>
        <v>15.2</v>
      </c>
      <c r="P68" s="5">
        <f t="shared" ref="P66:P70" si="10">13*O68-F68</f>
        <v>15.599999999999994</v>
      </c>
      <c r="Q68" s="5"/>
      <c r="R68" s="1"/>
      <c r="S68" s="1">
        <f t="shared" si="2"/>
        <v>13</v>
      </c>
      <c r="T68" s="1">
        <f t="shared" si="3"/>
        <v>11.973684210526317</v>
      </c>
      <c r="U68" s="1">
        <v>19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 t="s">
        <v>88</v>
      </c>
      <c r="AB68" s="1">
        <f>G68*P68</f>
        <v>5.4599999999999973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110</v>
      </c>
      <c r="B69" s="1" t="s">
        <v>40</v>
      </c>
      <c r="C69" s="1">
        <v>634</v>
      </c>
      <c r="D69" s="1">
        <v>441</v>
      </c>
      <c r="E69" s="1">
        <v>216</v>
      </c>
      <c r="F69" s="1">
        <v>434</v>
      </c>
      <c r="G69" s="7">
        <v>0.35</v>
      </c>
      <c r="H69" s="1">
        <v>40</v>
      </c>
      <c r="I69" s="1" t="s">
        <v>33</v>
      </c>
      <c r="J69" s="1">
        <v>219</v>
      </c>
      <c r="K69" s="1">
        <f t="shared" si="7"/>
        <v>-3</v>
      </c>
      <c r="L69" s="1"/>
      <c r="M69" s="1"/>
      <c r="N69" s="1"/>
      <c r="O69" s="1">
        <f t="shared" si="1"/>
        <v>43.2</v>
      </c>
      <c r="P69" s="5">
        <f t="shared" si="10"/>
        <v>127.60000000000002</v>
      </c>
      <c r="Q69" s="5"/>
      <c r="R69" s="1"/>
      <c r="S69" s="1">
        <f t="shared" si="2"/>
        <v>13</v>
      </c>
      <c r="T69" s="1">
        <f t="shared" si="3"/>
        <v>10.046296296296296</v>
      </c>
      <c r="U69" s="1">
        <v>48.2</v>
      </c>
      <c r="V69" s="1">
        <v>58</v>
      </c>
      <c r="W69" s="1">
        <v>24.4</v>
      </c>
      <c r="X69" s="1">
        <v>18.8</v>
      </c>
      <c r="Y69" s="1">
        <v>36.799999999999997</v>
      </c>
      <c r="Z69" s="1">
        <v>19.2</v>
      </c>
      <c r="AA69" s="1"/>
      <c r="AB69" s="1">
        <f>G69*P69</f>
        <v>44.660000000000004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111</v>
      </c>
      <c r="B70" s="1" t="s">
        <v>40</v>
      </c>
      <c r="C70" s="1">
        <v>362</v>
      </c>
      <c r="D70" s="1">
        <v>1313</v>
      </c>
      <c r="E70" s="1">
        <v>310</v>
      </c>
      <c r="F70" s="1">
        <v>677</v>
      </c>
      <c r="G70" s="7">
        <v>0.35</v>
      </c>
      <c r="H70" s="1">
        <v>45</v>
      </c>
      <c r="I70" s="1" t="s">
        <v>33</v>
      </c>
      <c r="J70" s="1">
        <v>341</v>
      </c>
      <c r="K70" s="1">
        <f t="shared" ref="K70:K97" si="11">E70-J70</f>
        <v>-31</v>
      </c>
      <c r="L70" s="1"/>
      <c r="M70" s="1"/>
      <c r="N70" s="1"/>
      <c r="O70" s="1">
        <f t="shared" si="1"/>
        <v>62</v>
      </c>
      <c r="P70" s="5">
        <f t="shared" si="10"/>
        <v>129</v>
      </c>
      <c r="Q70" s="5"/>
      <c r="R70" s="1"/>
      <c r="S70" s="1">
        <f t="shared" si="2"/>
        <v>13</v>
      </c>
      <c r="T70" s="1">
        <f t="shared" si="3"/>
        <v>10.919354838709678</v>
      </c>
      <c r="U70" s="1">
        <v>80.400000000000006</v>
      </c>
      <c r="V70" s="1">
        <v>117.6</v>
      </c>
      <c r="W70" s="1">
        <v>30.4</v>
      </c>
      <c r="X70" s="1">
        <v>29.4</v>
      </c>
      <c r="Y70" s="1">
        <v>63</v>
      </c>
      <c r="Z70" s="1">
        <v>25.8</v>
      </c>
      <c r="AA70" s="1"/>
      <c r="AB70" s="1">
        <f>G70*P70</f>
        <v>45.15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112</v>
      </c>
      <c r="B71" s="10" t="s">
        <v>32</v>
      </c>
      <c r="C71" s="10">
        <v>9.1880000000000006</v>
      </c>
      <c r="D71" s="10">
        <v>29.355</v>
      </c>
      <c r="E71" s="16">
        <v>6.73</v>
      </c>
      <c r="F71" s="10"/>
      <c r="G71" s="11">
        <v>0</v>
      </c>
      <c r="H71" s="10">
        <v>55</v>
      </c>
      <c r="I71" s="10" t="s">
        <v>45</v>
      </c>
      <c r="J71" s="10">
        <v>12</v>
      </c>
      <c r="K71" s="10">
        <f t="shared" si="11"/>
        <v>-5.27</v>
      </c>
      <c r="L71" s="10"/>
      <c r="M71" s="10"/>
      <c r="N71" s="10"/>
      <c r="O71" s="10">
        <f t="shared" ref="O71:O97" si="12">E71/5</f>
        <v>1.3460000000000001</v>
      </c>
      <c r="P71" s="12"/>
      <c r="Q71" s="12"/>
      <c r="R71" s="10"/>
      <c r="S71" s="10">
        <f t="shared" ref="S71:S97" si="13">(F71+P71)/O71</f>
        <v>0</v>
      </c>
      <c r="T71" s="10">
        <f t="shared" ref="T71:T97" si="14">(F71)/O71</f>
        <v>0</v>
      </c>
      <c r="U71" s="10">
        <v>5.0594000000000001</v>
      </c>
      <c r="V71" s="10">
        <v>13.023</v>
      </c>
      <c r="W71" s="10">
        <v>6.9656000000000002</v>
      </c>
      <c r="X71" s="10">
        <v>7.0122</v>
      </c>
      <c r="Y71" s="10">
        <v>11.884399999999999</v>
      </c>
      <c r="Z71" s="10">
        <v>0.54259999999999997</v>
      </c>
      <c r="AA71" s="10" t="s">
        <v>113</v>
      </c>
      <c r="AB71" s="10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114</v>
      </c>
      <c r="B72" s="10" t="s">
        <v>32</v>
      </c>
      <c r="C72" s="10">
        <v>52.02</v>
      </c>
      <c r="D72" s="13">
        <v>447.87900000000002</v>
      </c>
      <c r="E72" s="16">
        <v>69.876999999999995</v>
      </c>
      <c r="F72" s="16">
        <v>276.04599999999999</v>
      </c>
      <c r="G72" s="11">
        <v>0</v>
      </c>
      <c r="H72" s="10" t="e">
        <v>#N/A</v>
      </c>
      <c r="I72" s="10" t="s">
        <v>45</v>
      </c>
      <c r="J72" s="10">
        <v>175.8</v>
      </c>
      <c r="K72" s="10">
        <f t="shared" si="11"/>
        <v>-105.92300000000002</v>
      </c>
      <c r="L72" s="10"/>
      <c r="M72" s="10"/>
      <c r="N72" s="10"/>
      <c r="O72" s="10">
        <f t="shared" si="12"/>
        <v>13.975399999999999</v>
      </c>
      <c r="P72" s="12"/>
      <c r="Q72" s="12"/>
      <c r="R72" s="10"/>
      <c r="S72" s="10">
        <f t="shared" si="13"/>
        <v>19.752279004536543</v>
      </c>
      <c r="T72" s="10">
        <f t="shared" si="14"/>
        <v>19.752279004536543</v>
      </c>
      <c r="U72" s="10">
        <v>19.092199999999998</v>
      </c>
      <c r="V72" s="10">
        <v>13.7348</v>
      </c>
      <c r="W72" s="10">
        <v>0</v>
      </c>
      <c r="X72" s="10">
        <v>0</v>
      </c>
      <c r="Y72" s="10">
        <v>0</v>
      </c>
      <c r="Z72" s="10">
        <v>0</v>
      </c>
      <c r="AA72" s="13" t="s">
        <v>115</v>
      </c>
      <c r="AB72" s="10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32</v>
      </c>
      <c r="C73" s="1">
        <v>22.013000000000002</v>
      </c>
      <c r="D73" s="1">
        <v>15.941000000000001</v>
      </c>
      <c r="E73" s="1">
        <v>8.3849999999999998</v>
      </c>
      <c r="F73" s="1">
        <v>11.795</v>
      </c>
      <c r="G73" s="7">
        <v>1</v>
      </c>
      <c r="H73" s="1">
        <v>60</v>
      </c>
      <c r="I73" s="1" t="s">
        <v>33</v>
      </c>
      <c r="J73" s="1">
        <v>8.4</v>
      </c>
      <c r="K73" s="1">
        <f t="shared" si="11"/>
        <v>-1.5000000000000568E-2</v>
      </c>
      <c r="L73" s="1"/>
      <c r="M73" s="1"/>
      <c r="N73" s="1"/>
      <c r="O73" s="1">
        <f t="shared" si="12"/>
        <v>1.677</v>
      </c>
      <c r="P73" s="5">
        <f t="shared" ref="P73:P91" si="15">13*O73-F73</f>
        <v>10.006000000000002</v>
      </c>
      <c r="Q73" s="5"/>
      <c r="R73" s="1"/>
      <c r="S73" s="1">
        <f t="shared" si="13"/>
        <v>13</v>
      </c>
      <c r="T73" s="1">
        <f t="shared" si="14"/>
        <v>7.0333929636255217</v>
      </c>
      <c r="U73" s="1">
        <v>1.3378000000000001</v>
      </c>
      <c r="V73" s="1">
        <v>2.7126000000000001</v>
      </c>
      <c r="W73" s="1">
        <v>2.2172000000000001</v>
      </c>
      <c r="X73" s="1">
        <v>2.7212000000000001</v>
      </c>
      <c r="Y73" s="1">
        <v>1.87</v>
      </c>
      <c r="Z73" s="1">
        <v>0.17100000000000001</v>
      </c>
      <c r="AA73" s="1"/>
      <c r="AB73" s="1">
        <f>G73*P73</f>
        <v>10.006000000000002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32</v>
      </c>
      <c r="C74" s="1">
        <v>651.83000000000004</v>
      </c>
      <c r="D74" s="1">
        <v>378.738</v>
      </c>
      <c r="E74" s="1">
        <v>197.68600000000001</v>
      </c>
      <c r="F74" s="1">
        <v>429.12099999999998</v>
      </c>
      <c r="G74" s="7">
        <v>1</v>
      </c>
      <c r="H74" s="1">
        <v>60</v>
      </c>
      <c r="I74" s="1" t="s">
        <v>33</v>
      </c>
      <c r="J74" s="1">
        <v>203</v>
      </c>
      <c r="K74" s="1">
        <f t="shared" si="11"/>
        <v>-5.313999999999993</v>
      </c>
      <c r="L74" s="1"/>
      <c r="M74" s="1"/>
      <c r="N74" s="1"/>
      <c r="O74" s="1">
        <f t="shared" si="12"/>
        <v>39.537199999999999</v>
      </c>
      <c r="P74" s="5">
        <f t="shared" si="15"/>
        <v>84.862600000000043</v>
      </c>
      <c r="Q74" s="5"/>
      <c r="R74" s="1"/>
      <c r="S74" s="1">
        <f t="shared" si="13"/>
        <v>13.000000000000002</v>
      </c>
      <c r="T74" s="1">
        <f t="shared" si="14"/>
        <v>10.853601165484658</v>
      </c>
      <c r="U74" s="1">
        <v>38.4754</v>
      </c>
      <c r="V74" s="1">
        <v>54.695999999999998</v>
      </c>
      <c r="W74" s="1">
        <v>34.669400000000003</v>
      </c>
      <c r="X74" s="1">
        <v>43.521799999999999</v>
      </c>
      <c r="Y74" s="1">
        <v>51.076000000000001</v>
      </c>
      <c r="Z74" s="1">
        <v>11.608000000000001</v>
      </c>
      <c r="AA74" s="1"/>
      <c r="AB74" s="1">
        <f>G74*P74</f>
        <v>84.862600000000043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32</v>
      </c>
      <c r="C75" s="1">
        <v>65.879000000000005</v>
      </c>
      <c r="D75" s="1">
        <v>167.46100000000001</v>
      </c>
      <c r="E75" s="1">
        <v>4.9859999999999998</v>
      </c>
      <c r="F75" s="1"/>
      <c r="G75" s="7">
        <v>1</v>
      </c>
      <c r="H75" s="1">
        <v>60</v>
      </c>
      <c r="I75" s="1" t="s">
        <v>33</v>
      </c>
      <c r="J75" s="1">
        <v>101.2</v>
      </c>
      <c r="K75" s="1">
        <f t="shared" si="11"/>
        <v>-96.213999999999999</v>
      </c>
      <c r="L75" s="1"/>
      <c r="M75" s="1"/>
      <c r="N75" s="1"/>
      <c r="O75" s="1">
        <f t="shared" si="12"/>
        <v>0.99719999999999998</v>
      </c>
      <c r="P75" s="5">
        <v>150</v>
      </c>
      <c r="Q75" s="5"/>
      <c r="R75" s="1"/>
      <c r="S75" s="1">
        <f t="shared" si="13"/>
        <v>150.42117930204574</v>
      </c>
      <c r="T75" s="1">
        <f t="shared" si="14"/>
        <v>0</v>
      </c>
      <c r="U75" s="1">
        <v>36.974600000000002</v>
      </c>
      <c r="V75" s="1">
        <v>50.475200000000001</v>
      </c>
      <c r="W75" s="1">
        <v>37.881999999999998</v>
      </c>
      <c r="X75" s="1">
        <v>46.3996</v>
      </c>
      <c r="Y75" s="1">
        <v>48.836799999999997</v>
      </c>
      <c r="Z75" s="1">
        <v>14.0908</v>
      </c>
      <c r="AA75" s="1" t="s">
        <v>38</v>
      </c>
      <c r="AB75" s="1">
        <f>G75*P75</f>
        <v>150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32</v>
      </c>
      <c r="C76" s="1">
        <v>476.2</v>
      </c>
      <c r="D76" s="1">
        <v>155.48400000000001</v>
      </c>
      <c r="E76" s="1">
        <v>134.26</v>
      </c>
      <c r="F76" s="1">
        <v>320.08199999999999</v>
      </c>
      <c r="G76" s="7">
        <v>1</v>
      </c>
      <c r="H76" s="1">
        <v>60</v>
      </c>
      <c r="I76" s="1" t="s">
        <v>33</v>
      </c>
      <c r="J76" s="1">
        <v>136.4</v>
      </c>
      <c r="K76" s="1">
        <f t="shared" si="11"/>
        <v>-2.1400000000000148</v>
      </c>
      <c r="L76" s="1"/>
      <c r="M76" s="1"/>
      <c r="N76" s="1"/>
      <c r="O76" s="1">
        <f t="shared" si="12"/>
        <v>26.851999999999997</v>
      </c>
      <c r="P76" s="5">
        <f t="shared" si="15"/>
        <v>28.993999999999971</v>
      </c>
      <c r="Q76" s="5"/>
      <c r="R76" s="1"/>
      <c r="S76" s="1">
        <f t="shared" si="13"/>
        <v>13</v>
      </c>
      <c r="T76" s="1">
        <f t="shared" si="14"/>
        <v>11.920229405630867</v>
      </c>
      <c r="U76" s="1">
        <v>31.605599999999999</v>
      </c>
      <c r="V76" s="1">
        <v>34.776600000000002</v>
      </c>
      <c r="W76" s="1">
        <v>22.289400000000001</v>
      </c>
      <c r="X76" s="1">
        <v>30.5242</v>
      </c>
      <c r="Y76" s="1">
        <v>29.704000000000001</v>
      </c>
      <c r="Z76" s="1">
        <v>7.4202000000000004</v>
      </c>
      <c r="AA76" s="1" t="s">
        <v>43</v>
      </c>
      <c r="AB76" s="1">
        <f>G76*P76</f>
        <v>28.993999999999971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32</v>
      </c>
      <c r="C77" s="1">
        <v>630.14400000000001</v>
      </c>
      <c r="D77" s="1">
        <v>235.79599999999999</v>
      </c>
      <c r="E77" s="1">
        <v>272.87</v>
      </c>
      <c r="F77" s="1">
        <v>322.399</v>
      </c>
      <c r="G77" s="7">
        <v>1</v>
      </c>
      <c r="H77" s="1">
        <v>55</v>
      </c>
      <c r="I77" s="1" t="s">
        <v>33</v>
      </c>
      <c r="J77" s="1">
        <v>262.2</v>
      </c>
      <c r="K77" s="1">
        <f t="shared" si="11"/>
        <v>10.670000000000016</v>
      </c>
      <c r="L77" s="1"/>
      <c r="M77" s="1"/>
      <c r="N77" s="1"/>
      <c r="O77" s="1">
        <f t="shared" si="12"/>
        <v>54.573999999999998</v>
      </c>
      <c r="P77" s="5">
        <f t="shared" si="15"/>
        <v>387.06299999999999</v>
      </c>
      <c r="Q77" s="5"/>
      <c r="R77" s="1"/>
      <c r="S77" s="1">
        <f t="shared" si="13"/>
        <v>13</v>
      </c>
      <c r="T77" s="1">
        <f t="shared" si="14"/>
        <v>5.9075567119873931</v>
      </c>
      <c r="U77" s="1">
        <v>56.7318</v>
      </c>
      <c r="V77" s="1">
        <v>59.277000000000001</v>
      </c>
      <c r="W77" s="1">
        <v>47.39</v>
      </c>
      <c r="X77" s="1">
        <v>43.721400000000003</v>
      </c>
      <c r="Y77" s="1">
        <v>47.355400000000003</v>
      </c>
      <c r="Z77" s="1">
        <v>6.9787999999999997</v>
      </c>
      <c r="AA77" s="1" t="s">
        <v>38</v>
      </c>
      <c r="AB77" s="1">
        <f>G77*P77</f>
        <v>387.06299999999999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40</v>
      </c>
      <c r="C78" s="1">
        <v>69</v>
      </c>
      <c r="D78" s="1">
        <v>152</v>
      </c>
      <c r="E78" s="1">
        <v>54</v>
      </c>
      <c r="F78" s="1">
        <v>114</v>
      </c>
      <c r="G78" s="7">
        <v>0.5</v>
      </c>
      <c r="H78" s="1">
        <v>60</v>
      </c>
      <c r="I78" s="1" t="s">
        <v>33</v>
      </c>
      <c r="J78" s="1">
        <v>56</v>
      </c>
      <c r="K78" s="1">
        <f t="shared" si="11"/>
        <v>-2</v>
      </c>
      <c r="L78" s="1"/>
      <c r="M78" s="1"/>
      <c r="N78" s="1"/>
      <c r="O78" s="1">
        <f t="shared" si="12"/>
        <v>10.8</v>
      </c>
      <c r="P78" s="5">
        <f t="shared" si="15"/>
        <v>26.400000000000006</v>
      </c>
      <c r="Q78" s="5"/>
      <c r="R78" s="1"/>
      <c r="S78" s="1">
        <f t="shared" si="13"/>
        <v>13</v>
      </c>
      <c r="T78" s="1">
        <f t="shared" si="14"/>
        <v>10.555555555555555</v>
      </c>
      <c r="U78" s="1">
        <v>10.8</v>
      </c>
      <c r="V78" s="1">
        <v>5.6</v>
      </c>
      <c r="W78" s="1">
        <v>4</v>
      </c>
      <c r="X78" s="1">
        <v>2.2000000000000002</v>
      </c>
      <c r="Y78" s="1">
        <v>4.5999999999999996</v>
      </c>
      <c r="Z78" s="1">
        <v>2.6</v>
      </c>
      <c r="AA78" s="1"/>
      <c r="AB78" s="1">
        <f>G78*P78</f>
        <v>13.200000000000003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32</v>
      </c>
      <c r="C79" s="1">
        <v>141.291</v>
      </c>
      <c r="D79" s="1">
        <v>87.62</v>
      </c>
      <c r="E79" s="1">
        <v>90.314999999999998</v>
      </c>
      <c r="F79" s="1">
        <v>37.686999999999998</v>
      </c>
      <c r="G79" s="7">
        <v>1</v>
      </c>
      <c r="H79" s="1">
        <v>55</v>
      </c>
      <c r="I79" s="1" t="s">
        <v>33</v>
      </c>
      <c r="J79" s="1">
        <v>89.8</v>
      </c>
      <c r="K79" s="1">
        <f t="shared" si="11"/>
        <v>0.51500000000000057</v>
      </c>
      <c r="L79" s="1"/>
      <c r="M79" s="1"/>
      <c r="N79" s="1"/>
      <c r="O79" s="1">
        <f t="shared" si="12"/>
        <v>18.062999999999999</v>
      </c>
      <c r="P79" s="5">
        <f>10*O79-F79</f>
        <v>142.94299999999998</v>
      </c>
      <c r="Q79" s="5"/>
      <c r="R79" s="1"/>
      <c r="S79" s="1">
        <f t="shared" si="13"/>
        <v>10</v>
      </c>
      <c r="T79" s="1">
        <f t="shared" si="14"/>
        <v>2.0864197530864197</v>
      </c>
      <c r="U79" s="1">
        <v>12.6912</v>
      </c>
      <c r="V79" s="1">
        <v>16.6296</v>
      </c>
      <c r="W79" s="1">
        <v>3.2115999999999998</v>
      </c>
      <c r="X79" s="1">
        <v>2.9815999999999998</v>
      </c>
      <c r="Y79" s="1">
        <v>15.682399999999999</v>
      </c>
      <c r="Z79" s="1">
        <v>5.3592000000000004</v>
      </c>
      <c r="AA79" s="1" t="s">
        <v>38</v>
      </c>
      <c r="AB79" s="1">
        <f>G79*P79</f>
        <v>142.94299999999998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32</v>
      </c>
      <c r="C80" s="1">
        <v>114.548</v>
      </c>
      <c r="D80" s="1">
        <v>17.2</v>
      </c>
      <c r="E80" s="16">
        <f>84.521+E71</f>
        <v>91.251000000000005</v>
      </c>
      <c r="F80" s="1">
        <v>13.646000000000001</v>
      </c>
      <c r="G80" s="7">
        <v>1</v>
      </c>
      <c r="H80" s="1">
        <v>55</v>
      </c>
      <c r="I80" s="1" t="s">
        <v>33</v>
      </c>
      <c r="J80" s="1">
        <v>80.900000000000006</v>
      </c>
      <c r="K80" s="1">
        <f t="shared" si="11"/>
        <v>10.350999999999999</v>
      </c>
      <c r="L80" s="1"/>
      <c r="M80" s="1"/>
      <c r="N80" s="1"/>
      <c r="O80" s="1">
        <f t="shared" si="12"/>
        <v>18.2502</v>
      </c>
      <c r="P80" s="5">
        <f>9*O80-F80</f>
        <v>150.60579999999999</v>
      </c>
      <c r="Q80" s="5"/>
      <c r="R80" s="1"/>
      <c r="S80" s="1">
        <f t="shared" si="13"/>
        <v>9</v>
      </c>
      <c r="T80" s="1">
        <f t="shared" si="14"/>
        <v>0.74771783322922492</v>
      </c>
      <c r="U80" s="1">
        <v>10.1488</v>
      </c>
      <c r="V80" s="1">
        <v>13.023</v>
      </c>
      <c r="W80" s="1">
        <v>6.9656000000000002</v>
      </c>
      <c r="X80" s="1">
        <v>7.0122</v>
      </c>
      <c r="Y80" s="1">
        <v>11.884399999999999</v>
      </c>
      <c r="Z80" s="1">
        <v>0.54259999999999997</v>
      </c>
      <c r="AA80" s="1" t="s">
        <v>124</v>
      </c>
      <c r="AB80" s="1">
        <f>G80*P80</f>
        <v>150.60579999999999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125</v>
      </c>
      <c r="B81" s="1" t="s">
        <v>40</v>
      </c>
      <c r="C81" s="1">
        <v>470</v>
      </c>
      <c r="D81" s="1">
        <v>298</v>
      </c>
      <c r="E81" s="1">
        <v>172</v>
      </c>
      <c r="F81" s="1">
        <v>276</v>
      </c>
      <c r="G81" s="7">
        <v>0.5</v>
      </c>
      <c r="H81" s="1">
        <v>40</v>
      </c>
      <c r="I81" s="1" t="s">
        <v>33</v>
      </c>
      <c r="J81" s="1">
        <v>175</v>
      </c>
      <c r="K81" s="1">
        <f t="shared" si="11"/>
        <v>-3</v>
      </c>
      <c r="L81" s="1"/>
      <c r="M81" s="1"/>
      <c r="N81" s="1"/>
      <c r="O81" s="1">
        <f t="shared" si="12"/>
        <v>34.4</v>
      </c>
      <c r="P81" s="5">
        <f t="shared" si="15"/>
        <v>171.2</v>
      </c>
      <c r="Q81" s="5"/>
      <c r="R81" s="1"/>
      <c r="S81" s="1">
        <f t="shared" si="13"/>
        <v>13</v>
      </c>
      <c r="T81" s="1">
        <f t="shared" si="14"/>
        <v>8.0232558139534884</v>
      </c>
      <c r="U81" s="1">
        <v>39</v>
      </c>
      <c r="V81" s="1">
        <v>34.6</v>
      </c>
      <c r="W81" s="1">
        <v>15.6</v>
      </c>
      <c r="X81" s="1">
        <v>17</v>
      </c>
      <c r="Y81" s="1">
        <v>27.8</v>
      </c>
      <c r="Z81" s="1">
        <v>12.539199999999999</v>
      </c>
      <c r="AA81" s="1" t="s">
        <v>38</v>
      </c>
      <c r="AB81" s="1">
        <f>G81*P81</f>
        <v>85.6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126</v>
      </c>
      <c r="B82" s="1" t="s">
        <v>40</v>
      </c>
      <c r="C82" s="1">
        <v>170</v>
      </c>
      <c r="D82" s="1">
        <v>62</v>
      </c>
      <c r="E82" s="1">
        <v>90</v>
      </c>
      <c r="F82" s="1">
        <v>12</v>
      </c>
      <c r="G82" s="7">
        <v>0.5</v>
      </c>
      <c r="H82" s="1">
        <v>60</v>
      </c>
      <c r="I82" s="1" t="s">
        <v>33</v>
      </c>
      <c r="J82" s="1">
        <v>94</v>
      </c>
      <c r="K82" s="1">
        <f t="shared" si="11"/>
        <v>-4</v>
      </c>
      <c r="L82" s="1"/>
      <c r="M82" s="1"/>
      <c r="N82" s="1"/>
      <c r="O82" s="1">
        <f t="shared" si="12"/>
        <v>18</v>
      </c>
      <c r="P82" s="5">
        <f>9*O82-F82</f>
        <v>150</v>
      </c>
      <c r="Q82" s="5"/>
      <c r="R82" s="1"/>
      <c r="S82" s="1">
        <f t="shared" si="13"/>
        <v>9</v>
      </c>
      <c r="T82" s="1">
        <f t="shared" si="14"/>
        <v>0.66666666666666663</v>
      </c>
      <c r="U82" s="1">
        <v>14.6</v>
      </c>
      <c r="V82" s="1">
        <v>10.199999999999999</v>
      </c>
      <c r="W82" s="1">
        <v>8.1999999999999993</v>
      </c>
      <c r="X82" s="1">
        <v>6.2</v>
      </c>
      <c r="Y82" s="1">
        <v>6.4</v>
      </c>
      <c r="Z82" s="1">
        <v>4.2</v>
      </c>
      <c r="AA82" s="1" t="s">
        <v>38</v>
      </c>
      <c r="AB82" s="1">
        <f>G82*P82</f>
        <v>75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127</v>
      </c>
      <c r="B83" s="1" t="s">
        <v>40</v>
      </c>
      <c r="C83" s="1">
        <v>125</v>
      </c>
      <c r="D83" s="1">
        <v>275</v>
      </c>
      <c r="E83" s="1">
        <v>115</v>
      </c>
      <c r="F83" s="1">
        <v>252</v>
      </c>
      <c r="G83" s="7">
        <v>0.4</v>
      </c>
      <c r="H83" s="1">
        <v>55</v>
      </c>
      <c r="I83" s="1" t="s">
        <v>33</v>
      </c>
      <c r="J83" s="1">
        <v>115</v>
      </c>
      <c r="K83" s="1">
        <f t="shared" si="11"/>
        <v>0</v>
      </c>
      <c r="L83" s="1"/>
      <c r="M83" s="1"/>
      <c r="N83" s="1"/>
      <c r="O83" s="1">
        <f t="shared" si="12"/>
        <v>23</v>
      </c>
      <c r="P83" s="5">
        <f t="shared" si="15"/>
        <v>47</v>
      </c>
      <c r="Q83" s="5"/>
      <c r="R83" s="1"/>
      <c r="S83" s="1">
        <f t="shared" si="13"/>
        <v>13</v>
      </c>
      <c r="T83" s="1">
        <f t="shared" si="14"/>
        <v>10.956521739130435</v>
      </c>
      <c r="U83" s="1">
        <v>25.4</v>
      </c>
      <c r="V83" s="1">
        <v>0.8</v>
      </c>
      <c r="W83" s="1">
        <v>26.6</v>
      </c>
      <c r="X83" s="1">
        <v>22.4</v>
      </c>
      <c r="Y83" s="1">
        <v>9.8000000000000007</v>
      </c>
      <c r="Z83" s="1">
        <v>12.6</v>
      </c>
      <c r="AA83" s="1"/>
      <c r="AB83" s="1">
        <f>G83*P83</f>
        <v>18.8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128</v>
      </c>
      <c r="B84" s="1" t="s">
        <v>32</v>
      </c>
      <c r="C84" s="1">
        <v>178.74600000000001</v>
      </c>
      <c r="D84" s="1">
        <v>992.58199999999999</v>
      </c>
      <c r="E84" s="1">
        <v>117.221</v>
      </c>
      <c r="F84" s="1">
        <v>837.702</v>
      </c>
      <c r="G84" s="7">
        <v>1</v>
      </c>
      <c r="H84" s="1">
        <v>55</v>
      </c>
      <c r="I84" s="1" t="s">
        <v>33</v>
      </c>
      <c r="J84" s="1">
        <v>162.6</v>
      </c>
      <c r="K84" s="1">
        <f t="shared" si="11"/>
        <v>-45.378999999999991</v>
      </c>
      <c r="L84" s="1"/>
      <c r="M84" s="1"/>
      <c r="N84" s="1"/>
      <c r="O84" s="1">
        <f t="shared" si="12"/>
        <v>23.444200000000002</v>
      </c>
      <c r="P84" s="5"/>
      <c r="Q84" s="5"/>
      <c r="R84" s="1"/>
      <c r="S84" s="1">
        <f t="shared" si="13"/>
        <v>35.731737487310291</v>
      </c>
      <c r="T84" s="1">
        <f t="shared" si="14"/>
        <v>35.731737487310291</v>
      </c>
      <c r="U84" s="1">
        <v>88.813199999999995</v>
      </c>
      <c r="V84" s="1">
        <v>24.265000000000001</v>
      </c>
      <c r="W84" s="1">
        <v>12.053000000000001</v>
      </c>
      <c r="X84" s="1">
        <v>4.3944000000000001</v>
      </c>
      <c r="Y84" s="1">
        <v>20.142399999999999</v>
      </c>
      <c r="Z84" s="1">
        <v>7.6786000000000003</v>
      </c>
      <c r="AA84" s="1"/>
      <c r="AB84" s="1">
        <f>G84*P84</f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129</v>
      </c>
      <c r="B85" s="1" t="s">
        <v>32</v>
      </c>
      <c r="C85" s="1">
        <v>87.67</v>
      </c>
      <c r="D85" s="1">
        <v>10.316000000000001</v>
      </c>
      <c r="E85" s="1">
        <v>14.446</v>
      </c>
      <c r="F85" s="1">
        <v>83.54</v>
      </c>
      <c r="G85" s="7">
        <v>1</v>
      </c>
      <c r="H85" s="1" t="e">
        <v>#N/A</v>
      </c>
      <c r="I85" s="1" t="s">
        <v>33</v>
      </c>
      <c r="J85" s="1">
        <v>14.4</v>
      </c>
      <c r="K85" s="1">
        <f t="shared" si="11"/>
        <v>4.5999999999999375E-2</v>
      </c>
      <c r="L85" s="1"/>
      <c r="M85" s="1"/>
      <c r="N85" s="1"/>
      <c r="O85" s="1">
        <f t="shared" si="12"/>
        <v>2.8891999999999998</v>
      </c>
      <c r="P85" s="5"/>
      <c r="Q85" s="5"/>
      <c r="R85" s="1"/>
      <c r="S85" s="1">
        <f t="shared" si="13"/>
        <v>28.914578430015233</v>
      </c>
      <c r="T85" s="1">
        <f t="shared" si="14"/>
        <v>28.914578430015233</v>
      </c>
      <c r="U85" s="1">
        <v>4.2060000000000004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 t="s">
        <v>88</v>
      </c>
      <c r="AB85" s="1">
        <f>G85*P85</f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130</v>
      </c>
      <c r="B86" s="1" t="s">
        <v>40</v>
      </c>
      <c r="C86" s="1">
        <v>193</v>
      </c>
      <c r="D86" s="1">
        <v>77</v>
      </c>
      <c r="E86" s="1">
        <v>100</v>
      </c>
      <c r="F86" s="1">
        <v>67</v>
      </c>
      <c r="G86" s="7">
        <v>0.4</v>
      </c>
      <c r="H86" s="1">
        <v>55</v>
      </c>
      <c r="I86" s="1" t="s">
        <v>33</v>
      </c>
      <c r="J86" s="1">
        <v>100</v>
      </c>
      <c r="K86" s="1">
        <f t="shared" si="11"/>
        <v>0</v>
      </c>
      <c r="L86" s="1"/>
      <c r="M86" s="1"/>
      <c r="N86" s="1"/>
      <c r="O86" s="1">
        <f t="shared" si="12"/>
        <v>20</v>
      </c>
      <c r="P86" s="5">
        <f>11*O86-F86</f>
        <v>153</v>
      </c>
      <c r="Q86" s="5"/>
      <c r="R86" s="1"/>
      <c r="S86" s="1">
        <f t="shared" si="13"/>
        <v>11</v>
      </c>
      <c r="T86" s="1">
        <f t="shared" si="14"/>
        <v>3.35</v>
      </c>
      <c r="U86" s="1">
        <v>16.600000000000001</v>
      </c>
      <c r="V86" s="1">
        <v>14</v>
      </c>
      <c r="W86" s="1">
        <v>7.6</v>
      </c>
      <c r="X86" s="1">
        <v>10.4</v>
      </c>
      <c r="Y86" s="1">
        <v>13.2</v>
      </c>
      <c r="Z86" s="1"/>
      <c r="AA86" s="1" t="s">
        <v>38</v>
      </c>
      <c r="AB86" s="1">
        <f>G86*P86</f>
        <v>61.2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131</v>
      </c>
      <c r="B87" s="1" t="s">
        <v>32</v>
      </c>
      <c r="C87" s="1">
        <v>125.65900000000001</v>
      </c>
      <c r="D87" s="1">
        <v>53.695</v>
      </c>
      <c r="E87" s="1">
        <v>47.063000000000002</v>
      </c>
      <c r="F87" s="1">
        <v>45.475000000000001</v>
      </c>
      <c r="G87" s="7">
        <v>1</v>
      </c>
      <c r="H87" s="1">
        <v>55</v>
      </c>
      <c r="I87" s="1" t="s">
        <v>33</v>
      </c>
      <c r="J87" s="1">
        <v>47.7</v>
      </c>
      <c r="K87" s="1">
        <f t="shared" si="11"/>
        <v>-0.63700000000000045</v>
      </c>
      <c r="L87" s="1"/>
      <c r="M87" s="1"/>
      <c r="N87" s="1"/>
      <c r="O87" s="1">
        <f t="shared" si="12"/>
        <v>9.4126000000000012</v>
      </c>
      <c r="P87" s="5">
        <f t="shared" si="15"/>
        <v>76.888800000000003</v>
      </c>
      <c r="Q87" s="5"/>
      <c r="R87" s="1"/>
      <c r="S87" s="1">
        <f t="shared" si="13"/>
        <v>12.999999999999998</v>
      </c>
      <c r="T87" s="1">
        <f t="shared" si="14"/>
        <v>4.8312899730148944</v>
      </c>
      <c r="U87" s="1">
        <v>11.0084</v>
      </c>
      <c r="V87" s="1">
        <v>12.35</v>
      </c>
      <c r="W87" s="1">
        <v>9.6161999999999992</v>
      </c>
      <c r="X87" s="1">
        <v>9.8878000000000004</v>
      </c>
      <c r="Y87" s="1">
        <v>6.7248000000000001</v>
      </c>
      <c r="Z87" s="1">
        <v>4.8201999999999998</v>
      </c>
      <c r="AA87" s="1" t="s">
        <v>38</v>
      </c>
      <c r="AB87" s="1">
        <f>G87*P87</f>
        <v>76.888800000000003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132</v>
      </c>
      <c r="B88" s="1" t="s">
        <v>40</v>
      </c>
      <c r="C88" s="1">
        <v>70</v>
      </c>
      <c r="D88" s="1">
        <v>540</v>
      </c>
      <c r="E88" s="1">
        <v>67</v>
      </c>
      <c r="F88" s="1">
        <v>476</v>
      </c>
      <c r="G88" s="7">
        <v>0.3</v>
      </c>
      <c r="H88" s="1">
        <v>40</v>
      </c>
      <c r="I88" s="1" t="s">
        <v>33</v>
      </c>
      <c r="J88" s="1">
        <v>119</v>
      </c>
      <c r="K88" s="1">
        <f t="shared" si="11"/>
        <v>-52</v>
      </c>
      <c r="L88" s="1"/>
      <c r="M88" s="1"/>
      <c r="N88" s="1"/>
      <c r="O88" s="1">
        <f t="shared" si="12"/>
        <v>13.4</v>
      </c>
      <c r="P88" s="5"/>
      <c r="Q88" s="5"/>
      <c r="R88" s="1"/>
      <c r="S88" s="1">
        <f t="shared" si="13"/>
        <v>35.522388059701491</v>
      </c>
      <c r="T88" s="1">
        <f t="shared" si="14"/>
        <v>35.522388059701491</v>
      </c>
      <c r="U88" s="1">
        <v>37.200000000000003</v>
      </c>
      <c r="V88" s="1">
        <v>5.4</v>
      </c>
      <c r="W88" s="1">
        <v>17.600000000000001</v>
      </c>
      <c r="X88" s="1">
        <v>9.1999999999999993</v>
      </c>
      <c r="Y88" s="1">
        <v>8.6</v>
      </c>
      <c r="Z88" s="1">
        <v>6.6</v>
      </c>
      <c r="AA88" s="1"/>
      <c r="AB88" s="1">
        <f>G88*P88</f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133</v>
      </c>
      <c r="B89" s="1" t="s">
        <v>40</v>
      </c>
      <c r="C89" s="1">
        <v>104</v>
      </c>
      <c r="D89" s="1">
        <v>309</v>
      </c>
      <c r="E89" s="1">
        <v>90</v>
      </c>
      <c r="F89" s="1">
        <v>214</v>
      </c>
      <c r="G89" s="7">
        <v>0.3</v>
      </c>
      <c r="H89" s="1">
        <v>40</v>
      </c>
      <c r="I89" s="1" t="s">
        <v>33</v>
      </c>
      <c r="J89" s="1">
        <v>120</v>
      </c>
      <c r="K89" s="1">
        <f t="shared" si="11"/>
        <v>-30</v>
      </c>
      <c r="L89" s="1"/>
      <c r="M89" s="1"/>
      <c r="N89" s="1"/>
      <c r="O89" s="1">
        <f t="shared" si="12"/>
        <v>18</v>
      </c>
      <c r="P89" s="5">
        <f t="shared" si="15"/>
        <v>20</v>
      </c>
      <c r="Q89" s="5"/>
      <c r="R89" s="1"/>
      <c r="S89" s="1">
        <f t="shared" si="13"/>
        <v>13</v>
      </c>
      <c r="T89" s="1">
        <f t="shared" si="14"/>
        <v>11.888888888888889</v>
      </c>
      <c r="U89" s="1">
        <v>20.399999999999999</v>
      </c>
      <c r="V89" s="1">
        <v>10.4</v>
      </c>
      <c r="W89" s="1">
        <v>9.1999999999999993</v>
      </c>
      <c r="X89" s="1">
        <v>4.2</v>
      </c>
      <c r="Y89" s="1">
        <v>10.4</v>
      </c>
      <c r="Z89" s="1">
        <v>5</v>
      </c>
      <c r="AA89" s="1"/>
      <c r="AB89" s="1">
        <f>G89*P89</f>
        <v>6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134</v>
      </c>
      <c r="B90" s="1" t="s">
        <v>40</v>
      </c>
      <c r="C90" s="1">
        <v>184</v>
      </c>
      <c r="D90" s="1">
        <v>37</v>
      </c>
      <c r="E90" s="1">
        <v>108</v>
      </c>
      <c r="F90" s="1">
        <v>62</v>
      </c>
      <c r="G90" s="7">
        <v>0.3</v>
      </c>
      <c r="H90" s="1">
        <v>40</v>
      </c>
      <c r="I90" s="1" t="s">
        <v>33</v>
      </c>
      <c r="J90" s="1">
        <v>108</v>
      </c>
      <c r="K90" s="1">
        <f t="shared" si="11"/>
        <v>0</v>
      </c>
      <c r="L90" s="1"/>
      <c r="M90" s="1"/>
      <c r="N90" s="1"/>
      <c r="O90" s="1">
        <f t="shared" si="12"/>
        <v>21.6</v>
      </c>
      <c r="P90" s="5">
        <f>11*O90-F90</f>
        <v>175.60000000000002</v>
      </c>
      <c r="Q90" s="5"/>
      <c r="R90" s="1"/>
      <c r="S90" s="1">
        <f t="shared" si="13"/>
        <v>11</v>
      </c>
      <c r="T90" s="1">
        <f t="shared" si="14"/>
        <v>2.8703703703703702</v>
      </c>
      <c r="U90" s="1">
        <v>15.2</v>
      </c>
      <c r="V90" s="1">
        <v>11.2</v>
      </c>
      <c r="W90" s="1">
        <v>8</v>
      </c>
      <c r="X90" s="1">
        <v>11.4</v>
      </c>
      <c r="Y90" s="1">
        <v>9.6</v>
      </c>
      <c r="Z90" s="1">
        <v>2.8</v>
      </c>
      <c r="AA90" s="1" t="s">
        <v>38</v>
      </c>
      <c r="AB90" s="1">
        <f>G90*P90</f>
        <v>52.680000000000007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135</v>
      </c>
      <c r="B91" s="1" t="s">
        <v>40</v>
      </c>
      <c r="C91" s="1">
        <v>265</v>
      </c>
      <c r="D91" s="1">
        <v>924</v>
      </c>
      <c r="E91" s="1">
        <v>241</v>
      </c>
      <c r="F91" s="1">
        <v>475</v>
      </c>
      <c r="G91" s="7">
        <v>0.375</v>
      </c>
      <c r="H91" s="1">
        <v>50</v>
      </c>
      <c r="I91" s="1" t="s">
        <v>33</v>
      </c>
      <c r="J91" s="1">
        <v>257</v>
      </c>
      <c r="K91" s="1">
        <f t="shared" si="11"/>
        <v>-16</v>
      </c>
      <c r="L91" s="1"/>
      <c r="M91" s="1"/>
      <c r="N91" s="1"/>
      <c r="O91" s="1">
        <f t="shared" si="12"/>
        <v>48.2</v>
      </c>
      <c r="P91" s="5">
        <f t="shared" si="15"/>
        <v>151.60000000000002</v>
      </c>
      <c r="Q91" s="5"/>
      <c r="R91" s="1"/>
      <c r="S91" s="1">
        <f t="shared" si="13"/>
        <v>13</v>
      </c>
      <c r="T91" s="1">
        <f t="shared" si="14"/>
        <v>9.8547717842323639</v>
      </c>
      <c r="U91" s="1">
        <v>53.6</v>
      </c>
      <c r="V91" s="1">
        <v>32</v>
      </c>
      <c r="W91" s="1">
        <v>25.6</v>
      </c>
      <c r="X91" s="1">
        <v>16</v>
      </c>
      <c r="Y91" s="1">
        <v>27.4</v>
      </c>
      <c r="Z91" s="1">
        <v>14.8</v>
      </c>
      <c r="AA91" s="1"/>
      <c r="AB91" s="1">
        <f>G91*P91</f>
        <v>56.850000000000009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136</v>
      </c>
      <c r="B92" s="1" t="s">
        <v>40</v>
      </c>
      <c r="C92" s="1">
        <v>-13</v>
      </c>
      <c r="D92" s="1">
        <v>13</v>
      </c>
      <c r="E92" s="1"/>
      <c r="F92" s="1"/>
      <c r="G92" s="7">
        <v>0</v>
      </c>
      <c r="H92" s="1" t="e">
        <v>#N/A</v>
      </c>
      <c r="I92" s="1" t="s">
        <v>137</v>
      </c>
      <c r="J92" s="1"/>
      <c r="K92" s="1">
        <f t="shared" si="11"/>
        <v>0</v>
      </c>
      <c r="L92" s="1"/>
      <c r="M92" s="1"/>
      <c r="N92" s="1"/>
      <c r="O92" s="1">
        <f t="shared" si="12"/>
        <v>0</v>
      </c>
      <c r="P92" s="5"/>
      <c r="Q92" s="5"/>
      <c r="R92" s="1"/>
      <c r="S92" s="1" t="e">
        <f t="shared" si="13"/>
        <v>#DIV/0!</v>
      </c>
      <c r="T92" s="1" t="e">
        <f t="shared" si="14"/>
        <v>#DIV/0!</v>
      </c>
      <c r="U92" s="1">
        <v>3.2</v>
      </c>
      <c r="V92" s="1">
        <v>4.2</v>
      </c>
      <c r="W92" s="1">
        <v>3.2</v>
      </c>
      <c r="X92" s="1">
        <v>0</v>
      </c>
      <c r="Y92" s="1">
        <v>0</v>
      </c>
      <c r="Z92" s="1">
        <v>0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138</v>
      </c>
      <c r="B93" s="1" t="s">
        <v>40</v>
      </c>
      <c r="C93" s="1">
        <v>-4</v>
      </c>
      <c r="D93" s="1">
        <v>5</v>
      </c>
      <c r="E93" s="1"/>
      <c r="F93" s="1"/>
      <c r="G93" s="7">
        <v>0</v>
      </c>
      <c r="H93" s="1" t="e">
        <v>#N/A</v>
      </c>
      <c r="I93" s="1" t="s">
        <v>137</v>
      </c>
      <c r="J93" s="1"/>
      <c r="K93" s="1">
        <f t="shared" si="11"/>
        <v>0</v>
      </c>
      <c r="L93" s="1"/>
      <c r="M93" s="1"/>
      <c r="N93" s="1"/>
      <c r="O93" s="1">
        <f t="shared" si="12"/>
        <v>0</v>
      </c>
      <c r="P93" s="5"/>
      <c r="Q93" s="5"/>
      <c r="R93" s="1"/>
      <c r="S93" s="1" t="e">
        <f t="shared" si="13"/>
        <v>#DIV/0!</v>
      </c>
      <c r="T93" s="1" t="e">
        <f t="shared" si="14"/>
        <v>#DIV/0!</v>
      </c>
      <c r="U93" s="1">
        <v>2.2000000000000002</v>
      </c>
      <c r="V93" s="1">
        <v>6.8</v>
      </c>
      <c r="W93" s="1">
        <v>2.6</v>
      </c>
      <c r="X93" s="1">
        <v>0</v>
      </c>
      <c r="Y93" s="1">
        <v>0</v>
      </c>
      <c r="Z93" s="1">
        <v>0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139</v>
      </c>
      <c r="B94" s="1" t="s">
        <v>40</v>
      </c>
      <c r="C94" s="1">
        <v>-24</v>
      </c>
      <c r="D94" s="1">
        <v>24</v>
      </c>
      <c r="E94" s="1"/>
      <c r="F94" s="1"/>
      <c r="G94" s="7">
        <v>0</v>
      </c>
      <c r="H94" s="1" t="e">
        <v>#N/A</v>
      </c>
      <c r="I94" s="1" t="s">
        <v>137</v>
      </c>
      <c r="J94" s="1"/>
      <c r="K94" s="1">
        <f t="shared" si="11"/>
        <v>0</v>
      </c>
      <c r="L94" s="1"/>
      <c r="M94" s="1"/>
      <c r="N94" s="1"/>
      <c r="O94" s="1">
        <f t="shared" si="12"/>
        <v>0</v>
      </c>
      <c r="P94" s="5"/>
      <c r="Q94" s="5"/>
      <c r="R94" s="1"/>
      <c r="S94" s="1" t="e">
        <f t="shared" si="13"/>
        <v>#DIV/0!</v>
      </c>
      <c r="T94" s="1" t="e">
        <f t="shared" si="14"/>
        <v>#DIV/0!</v>
      </c>
      <c r="U94" s="1">
        <v>4.8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140</v>
      </c>
      <c r="B95" s="1" t="s">
        <v>40</v>
      </c>
      <c r="C95" s="1"/>
      <c r="D95" s="1">
        <v>3</v>
      </c>
      <c r="E95" s="1"/>
      <c r="F95" s="1"/>
      <c r="G95" s="7">
        <v>0</v>
      </c>
      <c r="H95" s="1" t="e">
        <v>#N/A</v>
      </c>
      <c r="I95" s="1" t="s">
        <v>137</v>
      </c>
      <c r="J95" s="1"/>
      <c r="K95" s="1">
        <f t="shared" si="11"/>
        <v>0</v>
      </c>
      <c r="L95" s="1"/>
      <c r="M95" s="1"/>
      <c r="N95" s="1"/>
      <c r="O95" s="1">
        <f t="shared" si="12"/>
        <v>0</v>
      </c>
      <c r="P95" s="5"/>
      <c r="Q95" s="5"/>
      <c r="R95" s="1"/>
      <c r="S95" s="1" t="e">
        <f t="shared" si="13"/>
        <v>#DIV/0!</v>
      </c>
      <c r="T95" s="1" t="e">
        <f t="shared" si="14"/>
        <v>#DIV/0!</v>
      </c>
      <c r="U95" s="1">
        <v>0.8</v>
      </c>
      <c r="V95" s="1">
        <v>10.4</v>
      </c>
      <c r="W95" s="1">
        <v>2.2000000000000002</v>
      </c>
      <c r="X95" s="1">
        <v>0.4</v>
      </c>
      <c r="Y95" s="1">
        <v>0</v>
      </c>
      <c r="Z95" s="1">
        <v>0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141</v>
      </c>
      <c r="B96" s="1" t="s">
        <v>40</v>
      </c>
      <c r="C96" s="1">
        <v>-3</v>
      </c>
      <c r="D96" s="1">
        <v>3</v>
      </c>
      <c r="E96" s="1"/>
      <c r="F96" s="1"/>
      <c r="G96" s="7">
        <v>0</v>
      </c>
      <c r="H96" s="1" t="e">
        <v>#N/A</v>
      </c>
      <c r="I96" s="1" t="s">
        <v>137</v>
      </c>
      <c r="J96" s="1"/>
      <c r="K96" s="1">
        <f t="shared" si="11"/>
        <v>0</v>
      </c>
      <c r="L96" s="1"/>
      <c r="M96" s="1"/>
      <c r="N96" s="1"/>
      <c r="O96" s="1">
        <f t="shared" si="12"/>
        <v>0</v>
      </c>
      <c r="P96" s="5"/>
      <c r="Q96" s="5"/>
      <c r="R96" s="1"/>
      <c r="S96" s="1" t="e">
        <f t="shared" si="13"/>
        <v>#DIV/0!</v>
      </c>
      <c r="T96" s="1" t="e">
        <f t="shared" si="14"/>
        <v>#DIV/0!</v>
      </c>
      <c r="U96" s="1">
        <v>0.6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142</v>
      </c>
      <c r="B97" s="1" t="s">
        <v>40</v>
      </c>
      <c r="C97" s="1">
        <v>-1</v>
      </c>
      <c r="D97" s="1">
        <v>1</v>
      </c>
      <c r="E97" s="1"/>
      <c r="F97" s="1"/>
      <c r="G97" s="7">
        <v>0</v>
      </c>
      <c r="H97" s="1" t="e">
        <v>#N/A</v>
      </c>
      <c r="I97" s="1" t="s">
        <v>137</v>
      </c>
      <c r="J97" s="1"/>
      <c r="K97" s="1">
        <f t="shared" si="11"/>
        <v>0</v>
      </c>
      <c r="L97" s="1"/>
      <c r="M97" s="1"/>
      <c r="N97" s="1"/>
      <c r="O97" s="1">
        <f t="shared" si="12"/>
        <v>0</v>
      </c>
      <c r="P97" s="5"/>
      <c r="Q97" s="5"/>
      <c r="R97" s="1"/>
      <c r="S97" s="1" t="e">
        <f t="shared" si="13"/>
        <v>#DIV/0!</v>
      </c>
      <c r="T97" s="1" t="e">
        <f t="shared" si="14"/>
        <v>#DIV/0!</v>
      </c>
      <c r="U97" s="1">
        <v>0.2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B97" xr:uid="{047CD34F-E4E4-46FE-9381-4BEDEB29012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2025-05-05T12:25:07Z</dcterms:created>
  <dcterms:modified xsi:type="dcterms:W3CDTF">2025-05-05T12:41:56Z</dcterms:modified>
</cp:coreProperties>
</file>