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5,25 ДНР через ЛП в Мариуполь доставка на 06,05,25\"/>
    </mc:Choice>
  </mc:AlternateContent>
  <xr:revisionPtr revIDLastSave="0" documentId="13_ncr:1_{D1DC3883-5B41-496D-A28D-EB6C880B6C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N516" i="1"/>
  <c r="BM516" i="1"/>
  <c r="Z516" i="1"/>
  <c r="Y516" i="1"/>
  <c r="BP516" i="1" s="1"/>
  <c r="BP515" i="1"/>
  <c r="BO515" i="1"/>
  <c r="BN515" i="1"/>
  <c r="BM515" i="1"/>
  <c r="Z515" i="1"/>
  <c r="Y515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Y506" i="1" s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Y500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AB583" i="1" s="1"/>
  <c r="P465" i="1"/>
  <c r="X461" i="1"/>
  <c r="X460" i="1"/>
  <c r="BO459" i="1"/>
  <c r="BM459" i="1"/>
  <c r="Y459" i="1"/>
  <c r="Y460" i="1" s="1"/>
  <c r="P459" i="1"/>
  <c r="X457" i="1"/>
  <c r="X456" i="1"/>
  <c r="BO455" i="1"/>
  <c r="BM455" i="1"/>
  <c r="Y455" i="1"/>
  <c r="Y456" i="1" s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Y583" i="1" s="1"/>
  <c r="P436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Y412" i="1"/>
  <c r="X412" i="1"/>
  <c r="BP411" i="1"/>
  <c r="BO411" i="1"/>
  <c r="BN411" i="1"/>
  <c r="BM411" i="1"/>
  <c r="Z411" i="1"/>
  <c r="Z412" i="1" s="1"/>
  <c r="Y411" i="1"/>
  <c r="Y413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5" i="1" s="1"/>
  <c r="P367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Y362" i="1" s="1"/>
  <c r="P359" i="1"/>
  <c r="X357" i="1"/>
  <c r="X356" i="1"/>
  <c r="BO355" i="1"/>
  <c r="BM355" i="1"/>
  <c r="Y355" i="1"/>
  <c r="U583" i="1" s="1"/>
  <c r="P355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BO341" i="1"/>
  <c r="BM341" i="1"/>
  <c r="Y341" i="1"/>
  <c r="Y345" i="1" s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Y325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Y318" i="1" s="1"/>
  <c r="P311" i="1"/>
  <c r="X308" i="1"/>
  <c r="Y307" i="1"/>
  <c r="X307" i="1"/>
  <c r="BP306" i="1"/>
  <c r="BO306" i="1"/>
  <c r="BN306" i="1"/>
  <c r="BM306" i="1"/>
  <c r="Z306" i="1"/>
  <c r="Z307" i="1" s="1"/>
  <c r="Y306" i="1"/>
  <c r="S58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R583" i="1" s="1"/>
  <c r="P300" i="1"/>
  <c r="X297" i="1"/>
  <c r="X296" i="1"/>
  <c r="BO295" i="1"/>
  <c r="BM295" i="1"/>
  <c r="Y295" i="1"/>
  <c r="Q583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Y283" i="1" s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83" i="1" s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Y256" i="1" s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83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83" i="1" s="1"/>
  <c r="P192" i="1"/>
  <c r="X189" i="1"/>
  <c r="X188" i="1"/>
  <c r="BO187" i="1"/>
  <c r="BM187" i="1"/>
  <c r="Y187" i="1"/>
  <c r="Y188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8" i="1" s="1"/>
  <c r="P169" i="1"/>
  <c r="X167" i="1"/>
  <c r="X166" i="1"/>
  <c r="BO165" i="1"/>
  <c r="BM165" i="1"/>
  <c r="Y165" i="1"/>
  <c r="I583" i="1" s="1"/>
  <c r="P165" i="1"/>
  <c r="X161" i="1"/>
  <c r="X160" i="1"/>
  <c r="BO159" i="1"/>
  <c r="BM159" i="1"/>
  <c r="Y159" i="1"/>
  <c r="Y160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H583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4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101" i="1" s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N52" i="1"/>
  <c r="BM52" i="1"/>
  <c r="Z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Y42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X577" i="1" s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Z26" i="1"/>
  <c r="BN26" i="1"/>
  <c r="Y29" i="1"/>
  <c r="C583" i="1"/>
  <c r="Z38" i="1"/>
  <c r="Z41" i="1" s="1"/>
  <c r="BN38" i="1"/>
  <c r="BP38" i="1"/>
  <c r="Z40" i="1"/>
  <c r="BN40" i="1"/>
  <c r="Y41" i="1"/>
  <c r="Z44" i="1"/>
  <c r="Z45" i="1" s="1"/>
  <c r="BN44" i="1"/>
  <c r="BP44" i="1"/>
  <c r="Y45" i="1"/>
  <c r="Z49" i="1"/>
  <c r="BN49" i="1"/>
  <c r="Z51" i="1"/>
  <c r="BN51" i="1"/>
  <c r="BP60" i="1"/>
  <c r="BN60" i="1"/>
  <c r="Z60" i="1"/>
  <c r="H9" i="1"/>
  <c r="Y28" i="1"/>
  <c r="D583" i="1"/>
  <c r="Y55" i="1"/>
  <c r="BP54" i="1"/>
  <c r="BN54" i="1"/>
  <c r="Z54" i="1"/>
  <c r="Y56" i="1"/>
  <c r="Y63" i="1"/>
  <c r="BP58" i="1"/>
  <c r="BN58" i="1"/>
  <c r="Z58" i="1"/>
  <c r="Y62" i="1"/>
  <c r="Z77" i="1"/>
  <c r="Z451" i="1"/>
  <c r="Y68" i="1"/>
  <c r="Y78" i="1"/>
  <c r="Y82" i="1"/>
  <c r="Y89" i="1"/>
  <c r="Y100" i="1"/>
  <c r="Y109" i="1"/>
  <c r="Y115" i="1"/>
  <c r="Y125" i="1"/>
  <c r="Y129" i="1"/>
  <c r="Y136" i="1"/>
  <c r="Y140" i="1"/>
  <c r="Y146" i="1"/>
  <c r="Y151" i="1"/>
  <c r="Y157" i="1"/>
  <c r="Y161" i="1"/>
  <c r="Y167" i="1"/>
  <c r="Y179" i="1"/>
  <c r="Y189" i="1"/>
  <c r="Y194" i="1"/>
  <c r="Y200" i="1"/>
  <c r="Y210" i="1"/>
  <c r="Y222" i="1"/>
  <c r="Y228" i="1"/>
  <c r="Y239" i="1"/>
  <c r="Y245" i="1"/>
  <c r="Y257" i="1"/>
  <c r="Y266" i="1"/>
  <c r="Y274" i="1"/>
  <c r="Y288" i="1"/>
  <c r="Y292" i="1"/>
  <c r="Y297" i="1"/>
  <c r="Y302" i="1"/>
  <c r="Y324" i="1"/>
  <c r="Y332" i="1"/>
  <c r="Y338" i="1"/>
  <c r="Y346" i="1"/>
  <c r="Y352" i="1"/>
  <c r="Y357" i="1"/>
  <c r="Z360" i="1"/>
  <c r="BN360" i="1"/>
  <c r="BP369" i="1"/>
  <c r="BN369" i="1"/>
  <c r="Z369" i="1"/>
  <c r="BP373" i="1"/>
  <c r="BN373" i="1"/>
  <c r="Z373" i="1"/>
  <c r="Y380" i="1"/>
  <c r="BP377" i="1"/>
  <c r="BN377" i="1"/>
  <c r="Z377" i="1"/>
  <c r="Z379" i="1" s="1"/>
  <c r="Y384" i="1"/>
  <c r="BP394" i="1"/>
  <c r="BN394" i="1"/>
  <c r="Z394" i="1"/>
  <c r="BP406" i="1"/>
  <c r="BN406" i="1"/>
  <c r="Z406" i="1"/>
  <c r="BP420" i="1"/>
  <c r="BN420" i="1"/>
  <c r="Z420" i="1"/>
  <c r="BP424" i="1"/>
  <c r="BN424" i="1"/>
  <c r="Z424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Y452" i="1"/>
  <c r="Z66" i="1"/>
  <c r="Z68" i="1" s="1"/>
  <c r="BN66" i="1"/>
  <c r="Z72" i="1"/>
  <c r="BN72" i="1"/>
  <c r="Z74" i="1"/>
  <c r="BN74" i="1"/>
  <c r="Z76" i="1"/>
  <c r="BN76" i="1"/>
  <c r="Z80" i="1"/>
  <c r="Z82" i="1" s="1"/>
  <c r="BN80" i="1"/>
  <c r="BP80" i="1"/>
  <c r="E583" i="1"/>
  <c r="Z87" i="1"/>
  <c r="Z89" i="1" s="1"/>
  <c r="BN87" i="1"/>
  <c r="Y90" i="1"/>
  <c r="Z92" i="1"/>
  <c r="Z100" i="1" s="1"/>
  <c r="BN92" i="1"/>
  <c r="BP92" i="1"/>
  <c r="Z94" i="1"/>
  <c r="BN94" i="1"/>
  <c r="Z96" i="1"/>
  <c r="BN96" i="1"/>
  <c r="Z98" i="1"/>
  <c r="BN98" i="1"/>
  <c r="F583" i="1"/>
  <c r="Z105" i="1"/>
  <c r="Z108" i="1" s="1"/>
  <c r="BN105" i="1"/>
  <c r="Z107" i="1"/>
  <c r="BN107" i="1"/>
  <c r="Y108" i="1"/>
  <c r="Z111" i="1"/>
  <c r="BN111" i="1"/>
  <c r="BP111" i="1"/>
  <c r="Z113" i="1"/>
  <c r="BN113" i="1"/>
  <c r="Z117" i="1"/>
  <c r="Z124" i="1" s="1"/>
  <c r="BN117" i="1"/>
  <c r="BP117" i="1"/>
  <c r="Z119" i="1"/>
  <c r="BN119" i="1"/>
  <c r="Z121" i="1"/>
  <c r="BN121" i="1"/>
  <c r="Z123" i="1"/>
  <c r="BN123" i="1"/>
  <c r="Z127" i="1"/>
  <c r="Z129" i="1" s="1"/>
  <c r="BN127" i="1"/>
  <c r="BP127" i="1"/>
  <c r="G583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BN153" i="1"/>
  <c r="BP153" i="1"/>
  <c r="Z155" i="1"/>
  <c r="BN155" i="1"/>
  <c r="Z159" i="1"/>
  <c r="Z160" i="1" s="1"/>
  <c r="BN159" i="1"/>
  <c r="BP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Z222" i="1" s="1"/>
  <c r="BN214" i="1"/>
  <c r="Z216" i="1"/>
  <c r="BN216" i="1"/>
  <c r="Z218" i="1"/>
  <c r="BN218" i="1"/>
  <c r="Z220" i="1"/>
  <c r="BN220" i="1"/>
  <c r="Z226" i="1"/>
  <c r="Z227" i="1" s="1"/>
  <c r="BN226" i="1"/>
  <c r="Z231" i="1"/>
  <c r="Z239" i="1" s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51" i="1"/>
  <c r="Z256" i="1" s="1"/>
  <c r="BN251" i="1"/>
  <c r="BP251" i="1"/>
  <c r="Z252" i="1"/>
  <c r="BN252" i="1"/>
  <c r="Z253" i="1"/>
  <c r="BN253" i="1"/>
  <c r="Z254" i="1"/>
  <c r="BN254" i="1"/>
  <c r="Z255" i="1"/>
  <c r="BN255" i="1"/>
  <c r="Z260" i="1"/>
  <c r="BN260" i="1"/>
  <c r="BP260" i="1"/>
  <c r="Z262" i="1"/>
  <c r="BN262" i="1"/>
  <c r="Z264" i="1"/>
  <c r="BN264" i="1"/>
  <c r="Y267" i="1"/>
  <c r="M583" i="1"/>
  <c r="Z271" i="1"/>
  <c r="Z274" i="1" s="1"/>
  <c r="BN271" i="1"/>
  <c r="Y275" i="1"/>
  <c r="O583" i="1"/>
  <c r="Z279" i="1"/>
  <c r="Z282" i="1" s="1"/>
  <c r="BN279" i="1"/>
  <c r="Z281" i="1"/>
  <c r="BN281" i="1"/>
  <c r="Y282" i="1"/>
  <c r="Z286" i="1"/>
  <c r="Z287" i="1" s="1"/>
  <c r="BN286" i="1"/>
  <c r="BP286" i="1"/>
  <c r="Y287" i="1"/>
  <c r="Z290" i="1"/>
  <c r="Z291" i="1" s="1"/>
  <c r="BN290" i="1"/>
  <c r="BP290" i="1"/>
  <c r="Z295" i="1"/>
  <c r="Z296" i="1" s="1"/>
  <c r="BN295" i="1"/>
  <c r="BP295" i="1"/>
  <c r="Y296" i="1"/>
  <c r="Z300" i="1"/>
  <c r="Z302" i="1" s="1"/>
  <c r="BN300" i="1"/>
  <c r="BP300" i="1"/>
  <c r="Y303" i="1"/>
  <c r="Y308" i="1"/>
  <c r="T583" i="1"/>
  <c r="Z312" i="1"/>
  <c r="Z317" i="1" s="1"/>
  <c r="BN312" i="1"/>
  <c r="Z314" i="1"/>
  <c r="BN314" i="1"/>
  <c r="Z316" i="1"/>
  <c r="BN316" i="1"/>
  <c r="Y317" i="1"/>
  <c r="Z320" i="1"/>
  <c r="BN320" i="1"/>
  <c r="BP320" i="1"/>
  <c r="Z322" i="1"/>
  <c r="BN322" i="1"/>
  <c r="Z328" i="1"/>
  <c r="Z332" i="1" s="1"/>
  <c r="BN328" i="1"/>
  <c r="Z330" i="1"/>
  <c r="BN330" i="1"/>
  <c r="Z336" i="1"/>
  <c r="Z338" i="1" s="1"/>
  <c r="BN336" i="1"/>
  <c r="Z341" i="1"/>
  <c r="Z345" i="1" s="1"/>
  <c r="BN341" i="1"/>
  <c r="BP341" i="1"/>
  <c r="Z342" i="1"/>
  <c r="BN342" i="1"/>
  <c r="Z344" i="1"/>
  <c r="BN344" i="1"/>
  <c r="Z348" i="1"/>
  <c r="BN348" i="1"/>
  <c r="BP348" i="1"/>
  <c r="Z350" i="1"/>
  <c r="BN350" i="1"/>
  <c r="Z355" i="1"/>
  <c r="Z356" i="1" s="1"/>
  <c r="BN355" i="1"/>
  <c r="BP355" i="1"/>
  <c r="Y356" i="1"/>
  <c r="Z359" i="1"/>
  <c r="Z362" i="1" s="1"/>
  <c r="BN359" i="1"/>
  <c r="BP359" i="1"/>
  <c r="Z361" i="1"/>
  <c r="BN361" i="1"/>
  <c r="Y363" i="1"/>
  <c r="V583" i="1"/>
  <c r="Y374" i="1"/>
  <c r="BP367" i="1"/>
  <c r="BN367" i="1"/>
  <c r="Z367" i="1"/>
  <c r="Z374" i="1" s="1"/>
  <c r="BP371" i="1"/>
  <c r="BN371" i="1"/>
  <c r="Z371" i="1"/>
  <c r="BP383" i="1"/>
  <c r="BN383" i="1"/>
  <c r="Z383" i="1"/>
  <c r="Z384" i="1" s="1"/>
  <c r="Y385" i="1"/>
  <c r="Y388" i="1"/>
  <c r="BP387" i="1"/>
  <c r="BN387" i="1"/>
  <c r="Z387" i="1"/>
  <c r="Z388" i="1" s="1"/>
  <c r="Y389" i="1"/>
  <c r="Y397" i="1"/>
  <c r="BP392" i="1"/>
  <c r="BN392" i="1"/>
  <c r="Z392" i="1"/>
  <c r="W583" i="1"/>
  <c r="BP396" i="1"/>
  <c r="BN396" i="1"/>
  <c r="Z396" i="1"/>
  <c r="Y398" i="1"/>
  <c r="Y401" i="1"/>
  <c r="BP400" i="1"/>
  <c r="BN400" i="1"/>
  <c r="Z400" i="1"/>
  <c r="Z401" i="1" s="1"/>
  <c r="Y402" i="1"/>
  <c r="Y409" i="1"/>
  <c r="BP404" i="1"/>
  <c r="BN404" i="1"/>
  <c r="Z404" i="1"/>
  <c r="Z408" i="1" s="1"/>
  <c r="Y408" i="1"/>
  <c r="BP418" i="1"/>
  <c r="BN418" i="1"/>
  <c r="Z418" i="1"/>
  <c r="Z427" i="1" s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43" i="1"/>
  <c r="BN443" i="1"/>
  <c r="Z443" i="1"/>
  <c r="Z510" i="1"/>
  <c r="Y457" i="1"/>
  <c r="Y461" i="1"/>
  <c r="Y481" i="1"/>
  <c r="Y487" i="1"/>
  <c r="Y499" i="1"/>
  <c r="Y505" i="1"/>
  <c r="Y511" i="1"/>
  <c r="BP517" i="1"/>
  <c r="BN517" i="1"/>
  <c r="Z517" i="1"/>
  <c r="Z521" i="1" s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55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AA583" i="1"/>
  <c r="X583" i="1"/>
  <c r="Y427" i="1"/>
  <c r="Y438" i="1"/>
  <c r="Z583" i="1"/>
  <c r="Y451" i="1"/>
  <c r="Z455" i="1"/>
  <c r="Z456" i="1" s="1"/>
  <c r="BN455" i="1"/>
  <c r="BP455" i="1"/>
  <c r="Z459" i="1"/>
  <c r="Z460" i="1" s="1"/>
  <c r="BN459" i="1"/>
  <c r="BP459" i="1"/>
  <c r="Z465" i="1"/>
  <c r="BN465" i="1"/>
  <c r="BP465" i="1"/>
  <c r="Z467" i="1"/>
  <c r="BN467" i="1"/>
  <c r="Z469" i="1"/>
  <c r="BN469" i="1"/>
  <c r="Z471" i="1"/>
  <c r="BN471" i="1"/>
  <c r="Z473" i="1"/>
  <c r="BN473" i="1"/>
  <c r="Z475" i="1"/>
  <c r="BN475" i="1"/>
  <c r="Z477" i="1"/>
  <c r="BN477" i="1"/>
  <c r="Z479" i="1"/>
  <c r="BN479" i="1"/>
  <c r="Y482" i="1"/>
  <c r="Z485" i="1"/>
  <c r="Z487" i="1" s="1"/>
  <c r="BN485" i="1"/>
  <c r="Z491" i="1"/>
  <c r="Z499" i="1" s="1"/>
  <c r="BN491" i="1"/>
  <c r="Z493" i="1"/>
  <c r="BN493" i="1"/>
  <c r="Z495" i="1"/>
  <c r="BN495" i="1"/>
  <c r="Z497" i="1"/>
  <c r="BN497" i="1"/>
  <c r="Z503" i="1"/>
  <c r="Z505" i="1" s="1"/>
  <c r="BN503" i="1"/>
  <c r="Z509" i="1"/>
  <c r="BN509" i="1"/>
  <c r="Y521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Z554" i="1" s="1"/>
  <c r="BP552" i="1"/>
  <c r="BN552" i="1"/>
  <c r="Z552" i="1"/>
  <c r="AD583" i="1"/>
  <c r="AC583" i="1"/>
  <c r="Y560" i="1"/>
  <c r="Z539" i="1" l="1"/>
  <c r="Z397" i="1"/>
  <c r="Z55" i="1"/>
  <c r="Y573" i="1"/>
  <c r="Y574" i="1"/>
  <c r="Z481" i="1"/>
  <c r="Z351" i="1"/>
  <c r="Z324" i="1"/>
  <c r="Z266" i="1"/>
  <c r="Z210" i="1"/>
  <c r="Z178" i="1"/>
  <c r="Z156" i="1"/>
  <c r="Z114" i="1"/>
  <c r="Z445" i="1"/>
  <c r="Z62" i="1"/>
  <c r="Y577" i="1"/>
  <c r="Y575" i="1"/>
  <c r="Z28" i="1"/>
  <c r="Z578" i="1" s="1"/>
  <c r="Y576" i="1" l="1"/>
</calcChain>
</file>

<file path=xl/sharedStrings.xml><?xml version="1.0" encoding="utf-8"?>
<sst xmlns="http://schemas.openxmlformats.org/spreadsheetml/2006/main" count="2613" uniqueCount="922">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</sst>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8" zoomScaleNormal="100" zoomScaleSheetLayoutView="100" workbookViewId="0">
      <selection activeCell="Z589" sqref="Z58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45785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Четверг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0</v>
      </c>
      <c r="Y55" s="643">
        <f>IFERROR(Y49/H49,"0")+IFERROR(Y50/H50,"0")+IFERROR(Y51/H51,"0")+IFERROR(Y52/H52,"0")+IFERROR(Y53/H53,"0")+IFERROR(Y54/H54,"0")</f>
        <v>0</v>
      </c>
      <c r="Z55" s="643">
        <f>IFERROR(IF(Z49="",0,Z49),"0")+IFERROR(IF(Z50="",0,Z50),"0")+IFERROR(IF(Z51="",0,Z51),"0")+IFERROR(IF(Z52="",0,Z52),"0")+IFERROR(IF(Z53="",0,Z53),"0")+IFERROR(IF(Z54="",0,Z54),"0")</f>
        <v>0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0</v>
      </c>
      <c r="Y56" s="643">
        <f>IFERROR(SUM(Y49:Y54),"0")</f>
        <v>0</v>
      </c>
      <c r="Z56" s="37"/>
      <c r="AA56" s="644"/>
      <c r="AB56" s="644"/>
      <c r="AC56" s="644"/>
    </row>
    <row r="57" spans="1:68" ht="14.25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3000</v>
      </c>
      <c r="Y367" s="642">
        <f t="shared" ref="Y367:Y373" si="57">IFERROR(IF(X367="",0,CEILING((X367/$H367),1)*$H367),"")</f>
        <v>3000</v>
      </c>
      <c r="Z367" s="36">
        <f>IFERROR(IF(Y367=0,"",ROUNDUP(Y367/H367,0)*0.02175),"")</f>
        <v>4.3499999999999996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3096</v>
      </c>
      <c r="BN367" s="64">
        <f t="shared" ref="BN367:BN373" si="59">IFERROR(Y367*I367/H367,"0")</f>
        <v>3096</v>
      </c>
      <c r="BO367" s="64">
        <f t="shared" ref="BO367:BO373" si="60">IFERROR(1/J367*(X367/H367),"0")</f>
        <v>4.1666666666666661</v>
      </c>
      <c r="BP367" s="64">
        <f t="shared" ref="BP367:BP373" si="61">IFERROR(1/J367*(Y367/H367),"0")</f>
        <v>4.1666666666666661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1000</v>
      </c>
      <c r="Y368" s="642">
        <f t="shared" si="57"/>
        <v>1005</v>
      </c>
      <c r="Z368" s="36">
        <f>IFERROR(IF(Y368=0,"",ROUNDUP(Y368/H368,0)*0.02175),"")</f>
        <v>1.4572499999999999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1032</v>
      </c>
      <c r="BN368" s="64">
        <f t="shared" si="59"/>
        <v>1037.1600000000001</v>
      </c>
      <c r="BO368" s="64">
        <f t="shared" si="60"/>
        <v>1.3888888888888888</v>
      </c>
      <c r="BP368" s="64">
        <f t="shared" si="61"/>
        <v>1.3958333333333333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4000</v>
      </c>
      <c r="Y369" s="642">
        <f t="shared" si="57"/>
        <v>4005</v>
      </c>
      <c r="Z369" s="36">
        <f>IFERROR(IF(Y369=0,"",ROUNDUP(Y369/H369,0)*0.02175),"")</f>
        <v>5.8072499999999998</v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4128</v>
      </c>
      <c r="BN369" s="64">
        <f t="shared" si="59"/>
        <v>4133.16</v>
      </c>
      <c r="BO369" s="64">
        <f t="shared" si="60"/>
        <v>5.5555555555555554</v>
      </c>
      <c r="BP369" s="64">
        <f t="shared" si="61"/>
        <v>5.5625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533.33333333333337</v>
      </c>
      <c r="Y374" s="643">
        <f>IFERROR(Y367/H367,"0")+IFERROR(Y368/H368,"0")+IFERROR(Y369/H369,"0")+IFERROR(Y370/H370,"0")+IFERROR(Y371/H371,"0")+IFERROR(Y372/H372,"0")+IFERROR(Y373/H373,"0")</f>
        <v>534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11.6145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8000</v>
      </c>
      <c r="Y375" s="643">
        <f>IFERROR(SUM(Y367:Y373),"0")</f>
        <v>8010</v>
      </c>
      <c r="Z375" s="37"/>
      <c r="AA375" s="644"/>
      <c r="AB375" s="644"/>
      <c r="AC375" s="644"/>
    </row>
    <row r="376" spans="1:68" ht="14.25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3000</v>
      </c>
      <c r="Y377" s="642">
        <f>IFERROR(IF(X377="",0,CEILING((X377/$H377),1)*$H377),"")</f>
        <v>3000</v>
      </c>
      <c r="Z377" s="36">
        <f>IFERROR(IF(Y377=0,"",ROUNDUP(Y377/H377,0)*0.02175),"")</f>
        <v>4.3499999999999996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3096</v>
      </c>
      <c r="BN377" s="64">
        <f>IFERROR(Y377*I377/H377,"0")</f>
        <v>3096</v>
      </c>
      <c r="BO377" s="64">
        <f>IFERROR(1/J377*(X377/H377),"0")</f>
        <v>4.1666666666666661</v>
      </c>
      <c r="BP377" s="64">
        <f>IFERROR(1/J377*(Y377/H377),"0")</f>
        <v>4.1666666666666661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200</v>
      </c>
      <c r="Y379" s="643">
        <f>IFERROR(Y377/H377,"0")+IFERROR(Y378/H378,"0")</f>
        <v>200</v>
      </c>
      <c r="Z379" s="643">
        <f>IFERROR(IF(Z377="",0,Z377),"0")+IFERROR(IF(Z378="",0,Z378),"0")</f>
        <v>4.3499999999999996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3000</v>
      </c>
      <c r="Y380" s="643">
        <f>IFERROR(SUM(Y377:Y378),"0")</f>
        <v>3000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3500</v>
      </c>
      <c r="Y404" s="642">
        <f>IFERROR(IF(X404="",0,CEILING((X404/$H404),1)*$H404),"")</f>
        <v>3501</v>
      </c>
      <c r="Z404" s="36">
        <f>IFERROR(IF(Y404=0,"",ROUNDUP(Y404/H404,0)*0.01898),"")</f>
        <v>7.3832200000000006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3701.8333333333335</v>
      </c>
      <c r="BN404" s="64">
        <f>IFERROR(Y404*I404/H404,"0")</f>
        <v>3702.8910000000001</v>
      </c>
      <c r="BO404" s="64">
        <f>IFERROR(1/J404*(X404/H404),"0")</f>
        <v>6.0763888888888893</v>
      </c>
      <c r="BP404" s="64">
        <f>IFERROR(1/J404*(Y404/H404),"0")</f>
        <v>6.078125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388.88888888888891</v>
      </c>
      <c r="Y408" s="643">
        <f>IFERROR(Y404/H404,"0")+IFERROR(Y405/H405,"0")+IFERROR(Y406/H406,"0")+IFERROR(Y407/H407,"0")</f>
        <v>389</v>
      </c>
      <c r="Z408" s="643">
        <f>IFERROR(IF(Z404="",0,Z404),"0")+IFERROR(IF(Z405="",0,Z405),"0")+IFERROR(IF(Z406="",0,Z406),"0")+IFERROR(IF(Z407="",0,Z407),"0")</f>
        <v>7.3832200000000006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3500</v>
      </c>
      <c r="Y409" s="643">
        <f>IFERROR(SUM(Y404:Y407),"0")</f>
        <v>3501</v>
      </c>
      <c r="Z409" s="37"/>
      <c r="AA409" s="644"/>
      <c r="AB409" s="644"/>
      <c r="AC409" s="644"/>
    </row>
    <row r="410" spans="1:68" ht="14.25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4301031382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4301031406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2500</v>
      </c>
      <c r="Y467" s="642">
        <f t="shared" si="68"/>
        <v>2502.7200000000003</v>
      </c>
      <c r="Z467" s="36">
        <f t="shared" si="69"/>
        <v>5.6690399999999999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2670.4545454545455</v>
      </c>
      <c r="BN467" s="64">
        <f t="shared" si="71"/>
        <v>2673.3599999999997</v>
      </c>
      <c r="BO467" s="64">
        <f t="shared" si="72"/>
        <v>4.5527389277389272</v>
      </c>
      <c r="BP467" s="64">
        <f t="shared" si="73"/>
        <v>4.5576923076923084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4301012035</v>
      </c>
      <c r="D472" s="645">
        <v>4680115880603</v>
      </c>
      <c r="E472" s="646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730</v>
      </c>
      <c r="B473" s="54" t="s">
        <v>732</v>
      </c>
      <c r="C473" s="31">
        <v>4301011778</v>
      </c>
      <c r="D473" s="645">
        <v>4680115880603</v>
      </c>
      <c r="E473" s="646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4301012034</v>
      </c>
      <c r="D478" s="645">
        <v>4607091389982</v>
      </c>
      <c r="E478" s="646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741</v>
      </c>
      <c r="B479" s="54" t="s">
        <v>743</v>
      </c>
      <c r="C479" s="31">
        <v>4301011784</v>
      </c>
      <c r="D479" s="645">
        <v>4607091389982</v>
      </c>
      <c r="E479" s="646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473.48484848484844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474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5.6690399999999999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2500</v>
      </c>
      <c r="Y482" s="643">
        <f>IFERROR(SUM(Y465:Y480),"0")</f>
        <v>2502.7200000000003</v>
      </c>
      <c r="Z482" s="37"/>
      <c r="AA482" s="644"/>
      <c r="AB482" s="644"/>
      <c r="AC482" s="644"/>
    </row>
    <row r="483" spans="1:68" ht="14.25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4301031351</v>
      </c>
      <c r="D494" s="645">
        <v>4680115882072</v>
      </c>
      <c r="E494" s="646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4301031419</v>
      </c>
      <c r="D495" s="645">
        <v>4680115882072</v>
      </c>
      <c r="E495" s="646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769</v>
      </c>
      <c r="B497" s="54" t="s">
        <v>770</v>
      </c>
      <c r="C497" s="31">
        <v>4301031384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4301031417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7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4301051887</v>
      </c>
      <c r="D542" s="645">
        <v>4640242180533</v>
      </c>
      <c r="E542" s="646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856</v>
      </c>
      <c r="C543" s="31">
        <v>4301052046</v>
      </c>
      <c r="D543" s="645">
        <v>4640242180533</v>
      </c>
      <c r="E543" s="646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17000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17013.72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17724.28787878788</v>
      </c>
      <c r="Y574" s="643">
        <f>IFERROR(SUM(BN22:BN570),"0")</f>
        <v>17738.571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26</v>
      </c>
      <c r="Y575" s="38">
        <f>ROUNDUP(SUM(BP22:BP570),0)</f>
        <v>26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18374.28787878788</v>
      </c>
      <c r="Y576" s="643">
        <f>GrossWeightTotalR+PalletQtyTotalR*25</f>
        <v>18388.571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1595.7070707070707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1597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29.016759999999998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11010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3501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2502.7200000000003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2025-05-01T09:31:22Z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