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432DF072-DD0A-4A54-997E-580517A73B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4" i="1" s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83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Z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83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Y267" i="1" s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9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Y240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5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Y100" i="1" s="1"/>
  <c r="P93" i="1"/>
  <c r="BP92" i="1"/>
  <c r="BO92" i="1"/>
  <c r="BN92" i="1"/>
  <c r="BM92" i="1"/>
  <c r="Z92" i="1"/>
  <c r="Y92" i="1"/>
  <c r="Y101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Y68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83" i="1" s="1"/>
  <c r="P37" i="1"/>
  <c r="X33" i="1"/>
  <c r="X32" i="1"/>
  <c r="BO31" i="1"/>
  <c r="BM31" i="1"/>
  <c r="Y31" i="1"/>
  <c r="Y33" i="1" s="1"/>
  <c r="P31" i="1"/>
  <c r="X29" i="1"/>
  <c r="X28" i="1"/>
  <c r="X577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9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583" i="1"/>
  <c r="X574" i="1"/>
  <c r="X575" i="1"/>
  <c r="Z23" i="1"/>
  <c r="Z28" i="1" s="1"/>
  <c r="BN23" i="1"/>
  <c r="BP23" i="1"/>
  <c r="Z25" i="1"/>
  <c r="BN25" i="1"/>
  <c r="Z27" i="1"/>
  <c r="BN27" i="1"/>
  <c r="Y28" i="1"/>
  <c r="X573" i="1"/>
  <c r="Z31" i="1"/>
  <c r="Z32" i="1" s="1"/>
  <c r="BN31" i="1"/>
  <c r="BP31" i="1"/>
  <c r="Y32" i="1"/>
  <c r="Z37" i="1"/>
  <c r="BN37" i="1"/>
  <c r="BP37" i="1"/>
  <c r="Z39" i="1"/>
  <c r="BN39" i="1"/>
  <c r="Y42" i="1"/>
  <c r="Y573" i="1" s="1"/>
  <c r="D583" i="1"/>
  <c r="Z50" i="1"/>
  <c r="Z55" i="1" s="1"/>
  <c r="BN50" i="1"/>
  <c r="BP50" i="1"/>
  <c r="Z52" i="1"/>
  <c r="BN52" i="1"/>
  <c r="Z54" i="1"/>
  <c r="BN54" i="1"/>
  <c r="Y55" i="1"/>
  <c r="Z58" i="1"/>
  <c r="Z62" i="1" s="1"/>
  <c r="BN58" i="1"/>
  <c r="BP58" i="1"/>
  <c r="Z60" i="1"/>
  <c r="BN60" i="1"/>
  <c r="Y63" i="1"/>
  <c r="Z66" i="1"/>
  <c r="Z68" i="1" s="1"/>
  <c r="BN66" i="1"/>
  <c r="BP66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Y83" i="1"/>
  <c r="E583" i="1"/>
  <c r="Z87" i="1"/>
  <c r="Z89" i="1" s="1"/>
  <c r="BN87" i="1"/>
  <c r="BP87" i="1"/>
  <c r="Y90" i="1"/>
  <c r="Z93" i="1"/>
  <c r="Z100" i="1" s="1"/>
  <c r="BN93" i="1"/>
  <c r="BP93" i="1"/>
  <c r="Z94" i="1"/>
  <c r="BN94" i="1"/>
  <c r="Z96" i="1"/>
  <c r="BN96" i="1"/>
  <c r="Z98" i="1"/>
  <c r="BN98" i="1"/>
  <c r="F583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Y574" i="1" s="1"/>
  <c r="Y576" i="1" s="1"/>
  <c r="BP127" i="1"/>
  <c r="Y130" i="1"/>
  <c r="G583" i="1"/>
  <c r="Y136" i="1"/>
  <c r="BP133" i="1"/>
  <c r="BN133" i="1"/>
  <c r="Z133" i="1"/>
  <c r="Z135" i="1" s="1"/>
  <c r="Y140" i="1"/>
  <c r="BP154" i="1"/>
  <c r="BN154" i="1"/>
  <c r="Z154" i="1"/>
  <c r="Z156" i="1" s="1"/>
  <c r="Y179" i="1"/>
  <c r="BP172" i="1"/>
  <c r="BN172" i="1"/>
  <c r="Z172" i="1"/>
  <c r="BP176" i="1"/>
  <c r="BN176" i="1"/>
  <c r="Z176" i="1"/>
  <c r="BP182" i="1"/>
  <c r="BN182" i="1"/>
  <c r="Z182" i="1"/>
  <c r="F9" i="1"/>
  <c r="J9" i="1"/>
  <c r="Y41" i="1"/>
  <c r="BP139" i="1"/>
  <c r="Y575" i="1" s="1"/>
  <c r="BN139" i="1"/>
  <c r="Z139" i="1"/>
  <c r="Z140" i="1" s="1"/>
  <c r="Y141" i="1"/>
  <c r="Y146" i="1"/>
  <c r="BP143" i="1"/>
  <c r="BN143" i="1"/>
  <c r="Z143" i="1"/>
  <c r="Z145" i="1" s="1"/>
  <c r="BP170" i="1"/>
  <c r="BN170" i="1"/>
  <c r="Z170" i="1"/>
  <c r="BP174" i="1"/>
  <c r="BN174" i="1"/>
  <c r="Z174" i="1"/>
  <c r="Z178" i="1" s="1"/>
  <c r="Y178" i="1"/>
  <c r="Y184" i="1"/>
  <c r="BP181" i="1"/>
  <c r="BN181" i="1"/>
  <c r="Z181" i="1"/>
  <c r="BP183" i="1"/>
  <c r="BN183" i="1"/>
  <c r="Z183" i="1"/>
  <c r="Y185" i="1"/>
  <c r="Z194" i="1"/>
  <c r="H583" i="1"/>
  <c r="Y151" i="1"/>
  <c r="I583" i="1"/>
  <c r="Y167" i="1"/>
  <c r="J583" i="1"/>
  <c r="Z193" i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83" i="1"/>
  <c r="Z232" i="1"/>
  <c r="Z239" i="1" s="1"/>
  <c r="BN232" i="1"/>
  <c r="BP232" i="1"/>
  <c r="Z234" i="1"/>
  <c r="BN234" i="1"/>
  <c r="Z236" i="1"/>
  <c r="BN236" i="1"/>
  <c r="Z238" i="1"/>
  <c r="BN238" i="1"/>
  <c r="Y239" i="1"/>
  <c r="Z242" i="1"/>
  <c r="Z244" i="1" s="1"/>
  <c r="BN242" i="1"/>
  <c r="BP242" i="1"/>
  <c r="Y245" i="1"/>
  <c r="Z247" i="1"/>
  <c r="Z248" i="1" s="1"/>
  <c r="BN247" i="1"/>
  <c r="BP247" i="1"/>
  <c r="Y248" i="1"/>
  <c r="L583" i="1"/>
  <c r="Z261" i="1"/>
  <c r="Z266" i="1" s="1"/>
  <c r="BN261" i="1"/>
  <c r="BP261" i="1"/>
  <c r="Z263" i="1"/>
  <c r="BN263" i="1"/>
  <c r="Z265" i="1"/>
  <c r="BN265" i="1"/>
  <c r="Y266" i="1"/>
  <c r="Z270" i="1"/>
  <c r="Z274" i="1" s="1"/>
  <c r="BN270" i="1"/>
  <c r="BP270" i="1"/>
  <c r="Z272" i="1"/>
  <c r="BN272" i="1"/>
  <c r="Z273" i="1"/>
  <c r="BN273" i="1"/>
  <c r="Y274" i="1"/>
  <c r="Z278" i="1"/>
  <c r="Z282" i="1" s="1"/>
  <c r="BN278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83" i="1"/>
  <c r="Y428" i="1"/>
  <c r="BP417" i="1"/>
  <c r="BN417" i="1"/>
  <c r="Z417" i="1"/>
  <c r="BP421" i="1"/>
  <c r="BN421" i="1"/>
  <c r="Z421" i="1"/>
  <c r="BP425" i="1"/>
  <c r="BN425" i="1"/>
  <c r="Z425" i="1"/>
  <c r="Y432" i="1"/>
  <c r="BP442" i="1"/>
  <c r="BN442" i="1"/>
  <c r="Z442" i="1"/>
  <c r="BP516" i="1"/>
  <c r="BN516" i="1"/>
  <c r="Z516" i="1"/>
  <c r="Y522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BP323" i="1"/>
  <c r="BN323" i="1"/>
  <c r="Z323" i="1"/>
  <c r="Y325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BP349" i="1"/>
  <c r="BN349" i="1"/>
  <c r="Z349" i="1"/>
  <c r="Z351" i="1" s="1"/>
  <c r="BP368" i="1"/>
  <c r="BN368" i="1"/>
  <c r="Z368" i="1"/>
  <c r="Z374" i="1" s="1"/>
  <c r="BP372" i="1"/>
  <c r="BN372" i="1"/>
  <c r="Z372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39" i="1"/>
  <c r="BP436" i="1"/>
  <c r="BN436" i="1"/>
  <c r="Z436" i="1"/>
  <c r="Z438" i="1" s="1"/>
  <c r="Y583" i="1"/>
  <c r="BP444" i="1"/>
  <c r="BN444" i="1"/>
  <c r="Z444" i="1"/>
  <c r="Y446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BP518" i="1"/>
  <c r="BN518" i="1"/>
  <c r="Z518" i="1"/>
  <c r="BP520" i="1"/>
  <c r="BN520" i="1"/>
  <c r="Z520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Q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Z481" i="1" s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99" i="1" l="1"/>
  <c r="Z521" i="1"/>
  <c r="Z554" i="1"/>
  <c r="Z539" i="1"/>
  <c r="Z487" i="1"/>
  <c r="Z317" i="1"/>
  <c r="Z324" i="1"/>
  <c r="Z184" i="1"/>
  <c r="Z124" i="1"/>
  <c r="Z114" i="1"/>
  <c r="Z41" i="1"/>
  <c r="Z578" i="1" s="1"/>
  <c r="Y577" i="1"/>
  <c r="Z445" i="1"/>
  <c r="Z427" i="1"/>
  <c r="X576" i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<sst xmlns="http://schemas.openxmlformats.org/spreadsheetml/2006/main" count="2613" uniqueCount="938">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</sst>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1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500</v>
      </c>
      <c r="Y37" s="642">
        <f>IFERROR(IF(X37="",0,CEILING((X37/$H37),1)*$H37),"")</f>
        <v>507.6</v>
      </c>
      <c r="Z37" s="36">
        <f>IFERROR(IF(Y37=0,"",ROUNDUP(Y37/H37,0)*0.01898),"")</f>
        <v>0.89205999999999996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520.1388888888888</v>
      </c>
      <c r="BN37" s="64">
        <f>IFERROR(Y37*I37/H37,"0")</f>
        <v>528.04499999999996</v>
      </c>
      <c r="BO37" s="64">
        <f>IFERROR(1/J37*(X37/H37),"0")</f>
        <v>0.72337962962962954</v>
      </c>
      <c r="BP37" s="64">
        <f>IFERROR(1/J37*(Y37/H37),"0")</f>
        <v>0.734375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46.296296296296291</v>
      </c>
      <c r="Y41" s="643">
        <f>IFERROR(Y37/H37,"0")+IFERROR(Y38/H38,"0")+IFERROR(Y39/H39,"0")+IFERROR(Y40/H40,"0")</f>
        <v>47</v>
      </c>
      <c r="Z41" s="643">
        <f>IFERROR(IF(Z37="",0,Z37),"0")+IFERROR(IF(Z38="",0,Z38),"0")+IFERROR(IF(Z39="",0,Z39),"0")+IFERROR(IF(Z40="",0,Z40),"0")</f>
        <v>0.89205999999999996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500</v>
      </c>
      <c r="Y42" s="643">
        <f>IFERROR(SUM(Y37:Y40),"0")</f>
        <v>507.6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500</v>
      </c>
      <c r="Y50" s="642">
        <f t="shared" si="6"/>
        <v>507.6</v>
      </c>
      <c r="Z50" s="36">
        <f>IFERROR(IF(Y50=0,"",ROUNDUP(Y50/H50,0)*0.01898),"")</f>
        <v>0.89205999999999996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520.1388888888888</v>
      </c>
      <c r="BN50" s="64">
        <f t="shared" si="8"/>
        <v>528.04499999999996</v>
      </c>
      <c r="BO50" s="64">
        <f t="shared" si="9"/>
        <v>0.72337962962962954</v>
      </c>
      <c r="BP50" s="64">
        <f t="shared" si="10"/>
        <v>0.734375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50</v>
      </c>
      <c r="Y52" s="642">
        <f t="shared" si="6"/>
        <v>52</v>
      </c>
      <c r="Z52" s="36">
        <f>IFERROR(IF(Y52=0,"",ROUNDUP(Y52/H52,0)*0.00902),"")</f>
        <v>0.11726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52.625</v>
      </c>
      <c r="BN52" s="64">
        <f t="shared" si="8"/>
        <v>54.73</v>
      </c>
      <c r="BO52" s="64">
        <f t="shared" si="9"/>
        <v>9.4696969696969696E-2</v>
      </c>
      <c r="BP52" s="64">
        <f t="shared" si="10"/>
        <v>9.8484848484848481E-2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58.796296296296291</v>
      </c>
      <c r="Y55" s="643">
        <f>IFERROR(Y49/H49,"0")+IFERROR(Y50/H50,"0")+IFERROR(Y51/H51,"0")+IFERROR(Y52/H52,"0")+IFERROR(Y53/H53,"0")+IFERROR(Y54/H54,"0")</f>
        <v>60</v>
      </c>
      <c r="Z55" s="643">
        <f>IFERROR(IF(Z49="",0,Z49),"0")+IFERROR(IF(Z50="",0,Z50),"0")+IFERROR(IF(Z51="",0,Z51),"0")+IFERROR(IF(Z52="",0,Z52),"0")+IFERROR(IF(Z53="",0,Z53),"0")+IFERROR(IF(Z54="",0,Z54),"0")</f>
        <v>1.00932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550</v>
      </c>
      <c r="Y56" s="643">
        <f>IFERROR(SUM(Y49:Y54),"0")</f>
        <v>559.6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150</v>
      </c>
      <c r="Y58" s="642">
        <f>IFERROR(IF(X58="",0,CEILING((X58/$H58),1)*$H58),"")</f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156.04166666666666</v>
      </c>
      <c r="BN58" s="64">
        <f>IFERROR(Y58*I58/H58,"0")</f>
        <v>157.29000000000002</v>
      </c>
      <c r="BO58" s="64">
        <f>IFERROR(1/J58*(X58/H58),"0")</f>
        <v>0.21701388888888887</v>
      </c>
      <c r="BP58" s="64">
        <f>IFERROR(1/J58*(Y58/H58),"0")</f>
        <v>0.21875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50</v>
      </c>
      <c r="Y59" s="642">
        <f>IFERROR(IF(X59="",0,CEILING((X59/$H59),1)*$H59),"")</f>
        <v>54</v>
      </c>
      <c r="Z59" s="36">
        <f>IFERROR(IF(Y59=0,"",ROUNDUP(Y59/H59,0)*0.00902),"")</f>
        <v>0.10824</v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52.333333333333336</v>
      </c>
      <c r="BN59" s="64">
        <f>IFERROR(Y59*I59/H59,"0")</f>
        <v>56.52</v>
      </c>
      <c r="BO59" s="64">
        <f>IFERROR(1/J59*(X59/H59),"0")</f>
        <v>8.4175084175084181E-2</v>
      </c>
      <c r="BP59" s="64">
        <f>IFERROR(1/J59*(Y59/H59),"0")</f>
        <v>9.0909090909090912E-2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25</v>
      </c>
      <c r="Y62" s="643">
        <f>IFERROR(Y58/H58,"0")+IFERROR(Y59/H59,"0")+IFERROR(Y60/H60,"0")+IFERROR(Y61/H61,"0")</f>
        <v>26</v>
      </c>
      <c r="Z62" s="643">
        <f>IFERROR(IF(Z58="",0,Z58),"0")+IFERROR(IF(Z59="",0,Z59),"0")+IFERROR(IF(Z60="",0,Z60),"0")+IFERROR(IF(Z61="",0,Z61),"0")</f>
        <v>0.37396000000000001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200</v>
      </c>
      <c r="Y63" s="643">
        <f>IFERROR(SUM(Y58:Y61),"0")</f>
        <v>205.20000000000002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500</v>
      </c>
      <c r="Y86" s="642">
        <f>IFERROR(IF(X86="",0,CEILING((X86/$H86),1)*$H86),"")</f>
        <v>507.6</v>
      </c>
      <c r="Z86" s="36">
        <f>IFERROR(IF(Y86=0,"",ROUNDUP(Y86/H86,0)*0.01898),"")</f>
        <v>0.89205999999999996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520.1388888888888</v>
      </c>
      <c r="BN86" s="64">
        <f>IFERROR(Y86*I86/H86,"0")</f>
        <v>528.04499999999996</v>
      </c>
      <c r="BO86" s="64">
        <f>IFERROR(1/J86*(X86/H86),"0")</f>
        <v>0.72337962962962954</v>
      </c>
      <c r="BP86" s="64">
        <f>IFERROR(1/J86*(Y86/H86),"0")</f>
        <v>0.734375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50</v>
      </c>
      <c r="Y87" s="642">
        <f>IFERROR(IF(X87="",0,CEILING((X87/$H87),1)*$H87),"")</f>
        <v>52</v>
      </c>
      <c r="Z87" s="36">
        <f>IFERROR(IF(Y87=0,"",ROUNDUP(Y87/H87,0)*0.00902),"")</f>
        <v>0.11726</v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52.625</v>
      </c>
      <c r="BN87" s="64">
        <f>IFERROR(Y87*I87/H87,"0")</f>
        <v>54.73</v>
      </c>
      <c r="BO87" s="64">
        <f>IFERROR(1/J87*(X87/H87),"0")</f>
        <v>9.4696969696969696E-2</v>
      </c>
      <c r="BP87" s="64">
        <f>IFERROR(1/J87*(Y87/H87),"0")</f>
        <v>9.8484848484848481E-2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58.796296296296291</v>
      </c>
      <c r="Y89" s="643">
        <f>IFERROR(Y86/H86,"0")+IFERROR(Y87/H87,"0")+IFERROR(Y88/H88,"0")</f>
        <v>60</v>
      </c>
      <c r="Z89" s="643">
        <f>IFERROR(IF(Z86="",0,Z86),"0")+IFERROR(IF(Z87="",0,Z87),"0")+IFERROR(IF(Z88="",0,Z88),"0")</f>
        <v>1.00932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550</v>
      </c>
      <c r="Y90" s="643">
        <f>IFERROR(SUM(Y86:Y88),"0")</f>
        <v>559.6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750</v>
      </c>
      <c r="Y92" s="642">
        <f t="shared" ref="Y92:Y99" si="16">IFERROR(IF(X92="",0,CEILING((X92/$H92),1)*$H92),"")</f>
        <v>756</v>
      </c>
      <c r="Z92" s="36">
        <f>IFERROR(IF(Y92=0,"",ROUNDUP(Y92/H92,0)*0.01898),"")</f>
        <v>1.7081999999999999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796.33928571428567</v>
      </c>
      <c r="BN92" s="64">
        <f t="shared" ref="BN92:BN99" si="18">IFERROR(Y92*I92/H92,"0")</f>
        <v>802.71</v>
      </c>
      <c r="BO92" s="64">
        <f t="shared" ref="BO92:BO99" si="19">IFERROR(1/J92*(X92/H92),"0")</f>
        <v>1.3950892857142856</v>
      </c>
      <c r="BP92" s="64">
        <f t="shared" ref="BP92:BP99" si="20">IFERROR(1/J92*(Y92/H92),"0")</f>
        <v>1.40625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450</v>
      </c>
      <c r="Y96" s="642">
        <f t="shared" si="16"/>
        <v>450.90000000000003</v>
      </c>
      <c r="Z96" s="36">
        <f>IFERROR(IF(Y96=0,"",ROUNDUP(Y96/H96,0)*0.00651),"")</f>
        <v>1.08717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492</v>
      </c>
      <c r="BN96" s="64">
        <f t="shared" si="18"/>
        <v>492.98399999999998</v>
      </c>
      <c r="BO96" s="64">
        <f t="shared" si="19"/>
        <v>0.91575091575091572</v>
      </c>
      <c r="BP96" s="64">
        <f t="shared" si="20"/>
        <v>0.91758241758241765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255.95238095238093</v>
      </c>
      <c r="Y100" s="643">
        <f>IFERROR(Y92/H92,"0")+IFERROR(Y93/H93,"0")+IFERROR(Y94/H94,"0")+IFERROR(Y95/H95,"0")+IFERROR(Y96/H96,"0")+IFERROR(Y97/H97,"0")+IFERROR(Y98/H98,"0")+IFERROR(Y99/H99,"0")</f>
        <v>257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2.7953700000000001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1200</v>
      </c>
      <c r="Y101" s="643">
        <f>IFERROR(SUM(Y92:Y99),"0")</f>
        <v>1206.9000000000001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700</v>
      </c>
      <c r="Y104" s="642">
        <f>IFERROR(IF(X104="",0,CEILING((X104/$H104),1)*$H104),"")</f>
        <v>702</v>
      </c>
      <c r="Z104" s="36">
        <f>IFERROR(IF(Y104=0,"",ROUNDUP(Y104/H104,0)*0.01898),"")</f>
        <v>1.2337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728.19444444444434</v>
      </c>
      <c r="BN104" s="64">
        <f>IFERROR(Y104*I104/H104,"0")</f>
        <v>730.27499999999986</v>
      </c>
      <c r="BO104" s="64">
        <f>IFERROR(1/J104*(X104/H104),"0")</f>
        <v>1.0127314814814814</v>
      </c>
      <c r="BP104" s="64">
        <f>IFERROR(1/J104*(Y104/H104),"0")</f>
        <v>1.015625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50</v>
      </c>
      <c r="Y106" s="642">
        <f>IFERROR(IF(X106="",0,CEILING((X106/$H106),1)*$H106),"")</f>
        <v>54</v>
      </c>
      <c r="Z106" s="36">
        <f>IFERROR(IF(Y106=0,"",ROUNDUP(Y106/H106,0)*0.00902),"")</f>
        <v>0.10824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52.333333333333336</v>
      </c>
      <c r="BN106" s="64">
        <f>IFERROR(Y106*I106/H106,"0")</f>
        <v>56.52</v>
      </c>
      <c r="BO106" s="64">
        <f>IFERROR(1/J106*(X106/H106),"0")</f>
        <v>8.4175084175084181E-2</v>
      </c>
      <c r="BP106" s="64">
        <f>IFERROR(1/J106*(Y106/H106),"0")</f>
        <v>9.0909090909090912E-2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75.925925925925924</v>
      </c>
      <c r="Y108" s="643">
        <f>IFERROR(Y104/H104,"0")+IFERROR(Y105/H105,"0")+IFERROR(Y106/H106,"0")+IFERROR(Y107/H107,"0")</f>
        <v>77</v>
      </c>
      <c r="Z108" s="643">
        <f>IFERROR(IF(Z104="",0,Z104),"0")+IFERROR(IF(Z105="",0,Z105),"0")+IFERROR(IF(Z106="",0,Z106),"0")+IFERROR(IF(Z107="",0,Z107),"0")</f>
        <v>1.3419400000000001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750</v>
      </c>
      <c r="Y109" s="643">
        <f>IFERROR(SUM(Y104:Y107),"0")</f>
        <v>756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50</v>
      </c>
      <c r="Y113" s="642">
        <f>IFERROR(IF(X113="",0,CEILING((X113/$H113),1)*$H113),"")</f>
        <v>50.4</v>
      </c>
      <c r="Z113" s="36">
        <f>IFERROR(IF(Y113=0,"",ROUNDUP(Y113/H113,0)*0.00651),"")</f>
        <v>0.13671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53.75</v>
      </c>
      <c r="BN113" s="64">
        <f>IFERROR(Y113*I113/H113,"0")</f>
        <v>54.180000000000007</v>
      </c>
      <c r="BO113" s="64">
        <f>IFERROR(1/J113*(X113/H113),"0")</f>
        <v>0.11446886446886449</v>
      </c>
      <c r="BP113" s="64">
        <f>IFERROR(1/J113*(Y113/H113),"0")</f>
        <v>0.11538461538461539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20.833333333333336</v>
      </c>
      <c r="Y114" s="643">
        <f>IFERROR(Y111/H111,"0")+IFERROR(Y112/H112,"0")+IFERROR(Y113/H113,"0")</f>
        <v>21</v>
      </c>
      <c r="Z114" s="643">
        <f>IFERROR(IF(Z111="",0,Z111),"0")+IFERROR(IF(Z112="",0,Z112),"0")+IFERROR(IF(Z113="",0,Z113),"0")</f>
        <v>0.13671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50</v>
      </c>
      <c r="Y115" s="643">
        <f>IFERROR(SUM(Y111:Y113),"0")</f>
        <v>50.4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200</v>
      </c>
      <c r="Y118" s="642">
        <f t="shared" si="21"/>
        <v>201.60000000000002</v>
      </c>
      <c r="Z118" s="36">
        <f>IFERROR(IF(Y118=0,"",ROUNDUP(Y118/H118,0)*0.01898),"")</f>
        <v>0.45552000000000004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212.21428571428572</v>
      </c>
      <c r="BN118" s="64">
        <f t="shared" si="23"/>
        <v>213.91200000000001</v>
      </c>
      <c r="BO118" s="64">
        <f t="shared" si="24"/>
        <v>0.37202380952380953</v>
      </c>
      <c r="BP118" s="64">
        <f t="shared" si="25"/>
        <v>0.375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675</v>
      </c>
      <c r="Y121" s="642">
        <f t="shared" si="21"/>
        <v>675</v>
      </c>
      <c r="Z121" s="36">
        <f>IFERROR(IF(Y121=0,"",ROUNDUP(Y121/H121,0)*0.00651),"")</f>
        <v>1.6274999999999999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737.99999999999989</v>
      </c>
      <c r="BN121" s="64">
        <f t="shared" si="23"/>
        <v>737.99999999999989</v>
      </c>
      <c r="BO121" s="64">
        <f t="shared" si="24"/>
        <v>1.3736263736263736</v>
      </c>
      <c r="BP121" s="64">
        <f t="shared" si="25"/>
        <v>1.3736263736263736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273.8095238095238</v>
      </c>
      <c r="Y124" s="643">
        <f>IFERROR(Y117/H117,"0")+IFERROR(Y118/H118,"0")+IFERROR(Y119/H119,"0")+IFERROR(Y120/H120,"0")+IFERROR(Y121/H121,"0")+IFERROR(Y122/H122,"0")+IFERROR(Y123/H123,"0")</f>
        <v>274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2.0830199999999999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875</v>
      </c>
      <c r="Y125" s="643">
        <f>IFERROR(SUM(Y117:Y123),"0")</f>
        <v>876.6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50</v>
      </c>
      <c r="Y133" s="642">
        <f>IFERROR(IF(X133="",0,CEILING((X133/$H133),1)*$H133),"")</f>
        <v>51.2</v>
      </c>
      <c r="Z133" s="36">
        <f>IFERROR(IF(Y133=0,"",ROUNDUP(Y133/H133,0)*0.00651),"")</f>
        <v>0.10416</v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52.8125</v>
      </c>
      <c r="BN133" s="64">
        <f>IFERROR(Y133*I133/H133,"0")</f>
        <v>54.08</v>
      </c>
      <c r="BO133" s="64">
        <f>IFERROR(1/J133*(X133/H133),"0")</f>
        <v>8.5851648351648352E-2</v>
      </c>
      <c r="BP133" s="64">
        <f>IFERROR(1/J133*(Y133/H133),"0")</f>
        <v>8.7912087912087919E-2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15.625</v>
      </c>
      <c r="Y135" s="643">
        <f>IFERROR(Y133/H133,"0")+IFERROR(Y134/H134,"0")</f>
        <v>16</v>
      </c>
      <c r="Z135" s="643">
        <f>IFERROR(IF(Z133="",0,Z133),"0")+IFERROR(IF(Z134="",0,Z134),"0")</f>
        <v>0.10416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50</v>
      </c>
      <c r="Y136" s="643">
        <f>IFERROR(SUM(Y133:Y134),"0")</f>
        <v>51.2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50</v>
      </c>
      <c r="Y193" s="642">
        <f>IFERROR(IF(X193="",0,CEILING((X193/$H193),1)*$H193),"")</f>
        <v>51.300000000000004</v>
      </c>
      <c r="Z193" s="36">
        <f>IFERROR(IF(Y193=0,"",ROUNDUP(Y193/H193,0)*0.00651),"")</f>
        <v>0.12369000000000001</v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53.333333333333329</v>
      </c>
      <c r="BN193" s="64">
        <f>IFERROR(Y193*I193/H193,"0")</f>
        <v>54.72</v>
      </c>
      <c r="BO193" s="64">
        <f>IFERROR(1/J193*(X193/H193),"0")</f>
        <v>0.10175010175010175</v>
      </c>
      <c r="BP193" s="64">
        <f>IFERROR(1/J193*(Y193/H193),"0")</f>
        <v>0.1043956043956044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18.518518518518519</v>
      </c>
      <c r="Y194" s="643">
        <f>IFERROR(Y192/H192,"0")+IFERROR(Y193/H193,"0")</f>
        <v>19</v>
      </c>
      <c r="Z194" s="643">
        <f>IFERROR(IF(Z192="",0,Z192),"0")+IFERROR(IF(Z193="",0,Z193),"0")</f>
        <v>0.12369000000000001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50</v>
      </c>
      <c r="Y195" s="643">
        <f>IFERROR(SUM(Y192:Y193),"0")</f>
        <v>51.300000000000004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80</v>
      </c>
      <c r="Y218" s="642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120</v>
      </c>
      <c r="Y219" s="642">
        <f t="shared" si="36"/>
        <v>120</v>
      </c>
      <c r="Z219" s="36">
        <f t="shared" si="41"/>
        <v>0.32550000000000001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132.60000000000002</v>
      </c>
      <c r="BN219" s="64">
        <f t="shared" si="38"/>
        <v>132.60000000000002</v>
      </c>
      <c r="BO219" s="64">
        <f t="shared" si="39"/>
        <v>0.27472527472527475</v>
      </c>
      <c r="BP219" s="64">
        <f t="shared" si="40"/>
        <v>0.27472527472527475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643">
        <f>IFERROR(Y213/H213,"0")+IFERROR(Y214/H214,"0")+IFERROR(Y215/H215,"0")+IFERROR(Y216/H216,"0")+IFERROR(Y217/H217,"0")+IFERROR(Y218/H218,"0")+IFERROR(Y219/H219,"0")+IFERROR(Y220/H220,"0")+IFERROR(Y221/H221,"0")</f>
        <v>84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200</v>
      </c>
      <c r="Y223" s="643">
        <f>IFERROR(SUM(Y213:Y221),"0")</f>
        <v>201.6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50</v>
      </c>
      <c r="Y238" s="642">
        <f t="shared" si="42"/>
        <v>52</v>
      </c>
      <c r="Z238" s="36">
        <f>IFERROR(IF(Y238=0,"",ROUNDUP(Y238/H238,0)*0.00902),"")</f>
        <v>0.11726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52.625</v>
      </c>
      <c r="BN238" s="64">
        <f t="shared" si="44"/>
        <v>54.73</v>
      </c>
      <c r="BO238" s="64">
        <f t="shared" si="45"/>
        <v>9.4696969696969696E-2</v>
      </c>
      <c r="BP238" s="64">
        <f t="shared" si="46"/>
        <v>9.8484848484848481E-2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12.5</v>
      </c>
      <c r="Y239" s="643">
        <f>IFERROR(Y231/H231,"0")+IFERROR(Y232/H232,"0")+IFERROR(Y233/H233,"0")+IFERROR(Y234/H234,"0")+IFERROR(Y235/H235,"0")+IFERROR(Y236/H236,"0")+IFERROR(Y237/H237,"0")+IFERROR(Y238/H238,"0")</f>
        <v>13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0.11726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50</v>
      </c>
      <c r="Y240" s="643">
        <f>IFERROR(SUM(Y231:Y238),"0")</f>
        <v>52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200</v>
      </c>
      <c r="Y327" s="642">
        <f>IFERROR(IF(X327="",0,CEILING((X327/$H327),1)*$H327),"")</f>
        <v>202.79999999999998</v>
      </c>
      <c r="Z327" s="36">
        <f>IFERROR(IF(Y327=0,"",ROUNDUP(Y327/H327,0)*0.01898),"")</f>
        <v>0.49348000000000003</v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213.15384615384619</v>
      </c>
      <c r="BN327" s="64">
        <f>IFERROR(Y327*I327/H327,"0")</f>
        <v>216.13799999999998</v>
      </c>
      <c r="BO327" s="64">
        <f>IFERROR(1/J327*(X327/H327),"0")</f>
        <v>0.40064102564102566</v>
      </c>
      <c r="BP327" s="64">
        <f>IFERROR(1/J327*(Y327/H327),"0")</f>
        <v>0.40625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25.641025641025642</v>
      </c>
      <c r="Y332" s="643">
        <f>IFERROR(Y327/H327,"0")+IFERROR(Y328/H328,"0")+IFERROR(Y329/H329,"0")+IFERROR(Y330/H330,"0")+IFERROR(Y331/H331,"0")</f>
        <v>26</v>
      </c>
      <c r="Z332" s="643">
        <f>IFERROR(IF(Z327="",0,Z327),"0")+IFERROR(IF(Z328="",0,Z328),"0")+IFERROR(IF(Z329="",0,Z329),"0")+IFERROR(IF(Z330="",0,Z330),"0")+IFERROR(IF(Z331="",0,Z331),"0")</f>
        <v>0.49348000000000003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200</v>
      </c>
      <c r="Y333" s="643">
        <f>IFERROR(SUM(Y327:Y331),"0")</f>
        <v>202.79999999999998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100</v>
      </c>
      <c r="Y336" s="642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12.820512820512821</v>
      </c>
      <c r="Y338" s="643">
        <f>IFERROR(Y335/H335,"0")+IFERROR(Y336/H336,"0")+IFERROR(Y337/H337,"0")</f>
        <v>13</v>
      </c>
      <c r="Z338" s="643">
        <f>IFERROR(IF(Z335="",0,Z335),"0")+IFERROR(IF(Z336="",0,Z336),"0")+IFERROR(IF(Z337="",0,Z337),"0")</f>
        <v>0.24674000000000001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100</v>
      </c>
      <c r="Y339" s="643">
        <f>IFERROR(SUM(Y335:Y337),"0")</f>
        <v>101.39999999999999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420</v>
      </c>
      <c r="Y360" s="642">
        <f>IFERROR(IF(X360="",0,CEILING((X360/$H360),1)*$H360),"")</f>
        <v>420</v>
      </c>
      <c r="Z360" s="36">
        <f>IFERROR(IF(Y360=0,"",ROUNDUP(Y360/H360,0)*0.00651),"")</f>
        <v>1.302</v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470.39999999999992</v>
      </c>
      <c r="BN360" s="64">
        <f>IFERROR(Y360*I360/H360,"0")</f>
        <v>470.39999999999992</v>
      </c>
      <c r="BO360" s="64">
        <f>IFERROR(1/J360*(X360/H360),"0")</f>
        <v>1.098901098901099</v>
      </c>
      <c r="BP360" s="64">
        <f>IFERROR(1/J360*(Y360/H360),"0")</f>
        <v>1.098901098901099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210</v>
      </c>
      <c r="Y361" s="642">
        <f>IFERROR(IF(X361="",0,CEILING((X361/$H361),1)*$H361),"")</f>
        <v>210</v>
      </c>
      <c r="Z361" s="36">
        <f>IFERROR(IF(Y361=0,"",ROUNDUP(Y361/H361,0)*0.00651),"")</f>
        <v>0.65100000000000002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233.99999999999997</v>
      </c>
      <c r="BN361" s="64">
        <f>IFERROR(Y361*I361/H361,"0")</f>
        <v>233.99999999999997</v>
      </c>
      <c r="BO361" s="64">
        <f>IFERROR(1/J361*(X361/H361),"0")</f>
        <v>0.5494505494505495</v>
      </c>
      <c r="BP361" s="64">
        <f>IFERROR(1/J361*(Y361/H361),"0")</f>
        <v>0.5494505494505495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300</v>
      </c>
      <c r="Y362" s="643">
        <f>IFERROR(Y359/H359,"0")+IFERROR(Y360/H360,"0")+IFERROR(Y361/H361,"0")</f>
        <v>300</v>
      </c>
      <c r="Z362" s="643">
        <f>IFERROR(IF(Z359="",0,Z359),"0")+IFERROR(IF(Z360="",0,Z360),"0")+IFERROR(IF(Z361="",0,Z361),"0")</f>
        <v>1.9530000000000001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630</v>
      </c>
      <c r="Y363" s="643">
        <f>IFERROR(SUM(Y359:Y361),"0")</f>
        <v>630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500</v>
      </c>
      <c r="Y368" s="642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1000</v>
      </c>
      <c r="Y370" s="642">
        <f t="shared" si="57"/>
        <v>1005</v>
      </c>
      <c r="Z370" s="36">
        <f>IFERROR(IF(Y370=0,"",ROUNDUP(Y370/H370,0)*0.02175),"")</f>
        <v>1.4572499999999999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1032</v>
      </c>
      <c r="BN370" s="64">
        <f t="shared" si="59"/>
        <v>1037.1600000000001</v>
      </c>
      <c r="BO370" s="64">
        <f t="shared" si="60"/>
        <v>1.3888888888888888</v>
      </c>
      <c r="BP370" s="64">
        <f t="shared" si="61"/>
        <v>1.3958333333333333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166.66666666666669</v>
      </c>
      <c r="Y374" s="643">
        <f>IFERROR(Y367/H367,"0")+IFERROR(Y368/H368,"0")+IFERROR(Y369/H369,"0")+IFERROR(Y370/H370,"0")+IFERROR(Y371/H371,"0")+IFERROR(Y372/H372,"0")+IFERROR(Y373/H373,"0")</f>
        <v>168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3.6539999999999999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2500</v>
      </c>
      <c r="Y375" s="643">
        <f>IFERROR(SUM(Y367:Y373),"0")</f>
        <v>2520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500</v>
      </c>
      <c r="Y377" s="642">
        <f>IFERROR(IF(X377="",0,CEILING((X377/$H377),1)*$H377),"")</f>
        <v>510</v>
      </c>
      <c r="Z377" s="36">
        <f>IFERROR(IF(Y377=0,"",ROUNDUP(Y377/H377,0)*0.02175),"")</f>
        <v>0.73949999999999994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516</v>
      </c>
      <c r="BN377" s="64">
        <f>IFERROR(Y377*I377/H377,"0")</f>
        <v>526.32000000000005</v>
      </c>
      <c r="BO377" s="64">
        <f>IFERROR(1/J377*(X377/H377),"0")</f>
        <v>0.69444444444444442</v>
      </c>
      <c r="BP377" s="64">
        <f>IFERROR(1/J377*(Y377/H377),"0")</f>
        <v>0.70833333333333326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33.333333333333336</v>
      </c>
      <c r="Y379" s="643">
        <f>IFERROR(Y377/H377,"0")+IFERROR(Y378/H378,"0")</f>
        <v>34</v>
      </c>
      <c r="Z379" s="643">
        <f>IFERROR(IF(Z377="",0,Z377),"0")+IFERROR(IF(Z378="",0,Z378),"0")</f>
        <v>0.73949999999999994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500</v>
      </c>
      <c r="Y380" s="643">
        <f>IFERROR(SUM(Y377:Y378),"0")</f>
        <v>510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2500</v>
      </c>
      <c r="Y404" s="642">
        <f>IFERROR(IF(X404="",0,CEILING((X404/$H404),1)*$H404),"")</f>
        <v>2502</v>
      </c>
      <c r="Z404" s="36">
        <f>IFERROR(IF(Y404=0,"",ROUNDUP(Y404/H404,0)*0.01898),"")</f>
        <v>5.27644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2644.1666666666665</v>
      </c>
      <c r="BN404" s="64">
        <f>IFERROR(Y404*I404/H404,"0")</f>
        <v>2646.2820000000002</v>
      </c>
      <c r="BO404" s="64">
        <f>IFERROR(1/J404*(X404/H404),"0")</f>
        <v>4.3402777777777777</v>
      </c>
      <c r="BP404" s="64">
        <f>IFERROR(1/J404*(Y404/H404),"0")</f>
        <v>4.34375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140</v>
      </c>
      <c r="Y406" s="642">
        <f>IFERROR(IF(X406="",0,CEILING((X406/$H406),1)*$H406),"")</f>
        <v>141.6</v>
      </c>
      <c r="Z406" s="36">
        <f>IFERROR(IF(Y406=0,"",ROUNDUP(Y406/H406,0)*0.00651),"")</f>
        <v>0.38408999999999999</v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155.40000000000003</v>
      </c>
      <c r="BN406" s="64">
        <f>IFERROR(Y406*I406/H406,"0")</f>
        <v>157.17600000000002</v>
      </c>
      <c r="BO406" s="64">
        <f>IFERROR(1/J406*(X406/H406),"0")</f>
        <v>0.32051282051282054</v>
      </c>
      <c r="BP406" s="64">
        <f>IFERROR(1/J406*(Y406/H406),"0")</f>
        <v>0.32417582417582419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336.11111111111109</v>
      </c>
      <c r="Y408" s="643">
        <f>IFERROR(Y404/H404,"0")+IFERROR(Y405/H405,"0")+IFERROR(Y406/H406,"0")+IFERROR(Y407/H407,"0")</f>
        <v>337</v>
      </c>
      <c r="Z408" s="643">
        <f>IFERROR(IF(Z404="",0,Z404),"0")+IFERROR(IF(Z405="",0,Z405),"0")+IFERROR(IF(Z406="",0,Z406),"0")+IFERROR(IF(Z407="",0,Z407),"0")</f>
        <v>5.6605299999999996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2640</v>
      </c>
      <c r="Y409" s="643">
        <f>IFERROR(SUM(Y404:Y407),"0")</f>
        <v>2643.6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350</v>
      </c>
      <c r="Y466" s="642">
        <f t="shared" si="68"/>
        <v>353.76</v>
      </c>
      <c r="Z466" s="36">
        <f t="shared" si="69"/>
        <v>0.80132000000000003</v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373.86363636363637</v>
      </c>
      <c r="BN466" s="64">
        <f t="shared" si="71"/>
        <v>377.87999999999994</v>
      </c>
      <c r="BO466" s="64">
        <f t="shared" si="72"/>
        <v>0.63738344988344986</v>
      </c>
      <c r="BP466" s="64">
        <f t="shared" si="73"/>
        <v>0.64423076923076927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1000</v>
      </c>
      <c r="Y467" s="642">
        <f t="shared" si="68"/>
        <v>1003.2</v>
      </c>
      <c r="Z467" s="36">
        <f t="shared" si="69"/>
        <v>2.2724000000000002</v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1068.1818181818182</v>
      </c>
      <c r="BN467" s="64">
        <f t="shared" si="71"/>
        <v>1071.5999999999999</v>
      </c>
      <c r="BO467" s="64">
        <f t="shared" si="72"/>
        <v>1.821095571095571</v>
      </c>
      <c r="BP467" s="64">
        <f t="shared" si="73"/>
        <v>1.8269230769230771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1000</v>
      </c>
      <c r="Y469" s="642">
        <f t="shared" si="68"/>
        <v>1003.2</v>
      </c>
      <c r="Z469" s="36">
        <f t="shared" si="69"/>
        <v>2.2724000000000002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1068.1818181818182</v>
      </c>
      <c r="BN469" s="64">
        <f t="shared" si="71"/>
        <v>1071.5999999999999</v>
      </c>
      <c r="BO469" s="64">
        <f t="shared" si="72"/>
        <v>1.821095571095571</v>
      </c>
      <c r="BP469" s="64">
        <f t="shared" si="73"/>
        <v>1.8269230769230771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445.07575757575751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447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5.3461200000000009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2350</v>
      </c>
      <c r="Y482" s="643">
        <f>IFERROR(SUM(Y465:Y480),"0")</f>
        <v>2360.16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500</v>
      </c>
      <c r="Y484" s="642">
        <f>IFERROR(IF(X484="",0,CEILING((X484/$H484),1)*$H484),"")</f>
        <v>501.6</v>
      </c>
      <c r="Z484" s="36">
        <f>IFERROR(IF(Y484=0,"",ROUNDUP(Y484/H484,0)*0.01196),"")</f>
        <v>1.1362000000000001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534.09090909090912</v>
      </c>
      <c r="BN484" s="64">
        <f>IFERROR(Y484*I484/H484,"0")</f>
        <v>535.79999999999995</v>
      </c>
      <c r="BO484" s="64">
        <f>IFERROR(1/J484*(X484/H484),"0")</f>
        <v>0.91054778554778548</v>
      </c>
      <c r="BP484" s="64">
        <f>IFERROR(1/J484*(Y484/H484),"0")</f>
        <v>0.91346153846153855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94.696969696969688</v>
      </c>
      <c r="Y487" s="643">
        <f>IFERROR(Y484/H484,"0")+IFERROR(Y485/H485,"0")+IFERROR(Y486/H486,"0")</f>
        <v>95</v>
      </c>
      <c r="Z487" s="643">
        <f>IFERROR(IF(Z484="",0,Z484),"0")+IFERROR(IF(Z485="",0,Z485),"0")+IFERROR(IF(Z486="",0,Z486),"0")</f>
        <v>1.1362000000000001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500</v>
      </c>
      <c r="Y488" s="643">
        <f>IFERROR(SUM(Y484:Y486),"0")</f>
        <v>501.6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500</v>
      </c>
      <c r="Y490" s="642">
        <f t="shared" ref="Y490:Y498" si="74">IFERROR(IF(X490="",0,CEILING((X490/$H490),1)*$H490),"")</f>
        <v>501.6</v>
      </c>
      <c r="Z490" s="36">
        <f>IFERROR(IF(Y490=0,"",ROUNDUP(Y490/H490,0)*0.01196),"")</f>
        <v>1.1362000000000001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534.09090909090912</v>
      </c>
      <c r="BN490" s="64">
        <f t="shared" ref="BN490:BN498" si="76">IFERROR(Y490*I490/H490,"0")</f>
        <v>535.79999999999995</v>
      </c>
      <c r="BO490" s="64">
        <f t="shared" ref="BO490:BO498" si="77">IFERROR(1/J490*(X490/H490),"0")</f>
        <v>0.91054778554778548</v>
      </c>
      <c r="BP490" s="64">
        <f t="shared" ref="BP490:BP498" si="78">IFERROR(1/J490*(Y490/H490),"0")</f>
        <v>0.91346153846153855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500</v>
      </c>
      <c r="Y491" s="642">
        <f t="shared" si="74"/>
        <v>501.6</v>
      </c>
      <c r="Z491" s="36">
        <f>IFERROR(IF(Y491=0,"",ROUNDUP(Y491/H491,0)*0.01196),"")</f>
        <v>1.1362000000000001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534.09090909090912</v>
      </c>
      <c r="BN491" s="64">
        <f t="shared" si="76"/>
        <v>535.79999999999995</v>
      </c>
      <c r="BO491" s="64">
        <f t="shared" si="77"/>
        <v>0.91054778554778548</v>
      </c>
      <c r="BP491" s="64">
        <f t="shared" si="78"/>
        <v>0.91346153846153855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1500</v>
      </c>
      <c r="Y492" s="642">
        <f t="shared" si="74"/>
        <v>1504.8000000000002</v>
      </c>
      <c r="Z492" s="36">
        <f>IFERROR(IF(Y492=0,"",ROUNDUP(Y492/H492,0)*0.01196),"")</f>
        <v>3.4085999999999999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1602.2727272727273</v>
      </c>
      <c r="BN492" s="64">
        <f t="shared" si="76"/>
        <v>1607.3999999999999</v>
      </c>
      <c r="BO492" s="64">
        <f t="shared" si="77"/>
        <v>2.7316433566433567</v>
      </c>
      <c r="BP492" s="64">
        <f t="shared" si="78"/>
        <v>2.7403846153846154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473.48484848484844</v>
      </c>
      <c r="Y499" s="643">
        <f>IFERROR(Y490/H490,"0")+IFERROR(Y491/H491,"0")+IFERROR(Y492/H492,"0")+IFERROR(Y493/H493,"0")+IFERROR(Y494/H494,"0")+IFERROR(Y495/H495,"0")+IFERROR(Y496/H496,"0")+IFERROR(Y497/H497,"0")+IFERROR(Y498/H498,"0")</f>
        <v>475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5.681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2500</v>
      </c>
      <c r="Y500" s="643">
        <f>IFERROR(SUM(Y490:Y498),"0")</f>
        <v>2508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200</v>
      </c>
      <c r="Y517" s="642">
        <f t="shared" si="79"/>
        <v>204</v>
      </c>
      <c r="Z517" s="36">
        <f>IFERROR(IF(Y517=0,"",ROUNDUP(Y517/H517,0)*0.01898),"")</f>
        <v>0.32266</v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207.25</v>
      </c>
      <c r="BN517" s="64">
        <f t="shared" si="81"/>
        <v>211.39500000000001</v>
      </c>
      <c r="BO517" s="64">
        <f t="shared" si="82"/>
        <v>0.26041666666666669</v>
      </c>
      <c r="BP517" s="64">
        <f t="shared" si="83"/>
        <v>0.265625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16.666666666666668</v>
      </c>
      <c r="Y521" s="643">
        <f>IFERROR(Y515/H515,"0")+IFERROR(Y516/H516,"0")+IFERROR(Y517/H517,"0")+IFERROR(Y518/H518,"0")+IFERROR(Y519/H519,"0")+IFERROR(Y520/H520,"0")</f>
        <v>17</v>
      </c>
      <c r="Z521" s="643">
        <f>IFERROR(IF(Z515="",0,Z515),"0")+IFERROR(IF(Z516="",0,Z516),"0")+IFERROR(IF(Z517="",0,Z517),"0")+IFERROR(IF(Z518="",0,Z518),"0")+IFERROR(IF(Z519="",0,Z519),"0")+IFERROR(IF(Z520="",0,Z520),"0")</f>
        <v>0.32266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200</v>
      </c>
      <c r="Y522" s="643">
        <f>IFERROR(SUM(Y515:Y520),"0")</f>
        <v>204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500</v>
      </c>
      <c r="Y542" s="642">
        <f>IFERROR(IF(X542="",0,CEILING((X542/$H542),1)*$H542),"")</f>
        <v>504</v>
      </c>
      <c r="Z542" s="36">
        <f>IFERROR(IF(Y542=0,"",ROUNDUP(Y542/H542,0)*0.01898),"")</f>
        <v>1.06288</v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528.83333333333337</v>
      </c>
      <c r="BN542" s="64">
        <f>IFERROR(Y542*I542/H542,"0")</f>
        <v>533.06399999999996</v>
      </c>
      <c r="BO542" s="64">
        <f>IFERROR(1/J542*(X542/H542),"0")</f>
        <v>0.86805555555555558</v>
      </c>
      <c r="BP542" s="64">
        <f>IFERROR(1/J542*(Y542/H542),"0")</f>
        <v>0.875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55.555555555555557</v>
      </c>
      <c r="Y547" s="643">
        <f>IFERROR(Y542/H542,"0")+IFERROR(Y543/H543,"0")+IFERROR(Y544/H544,"0")+IFERROR(Y545/H545,"0")+IFERROR(Y546/H546,"0")</f>
        <v>56</v>
      </c>
      <c r="Z547" s="643">
        <f>IFERROR(IF(Z542="",0,Z542),"0")+IFERROR(IF(Z543="",0,Z543),"0")+IFERROR(IF(Z544="",0,Z544),"0")+IFERROR(IF(Z545="",0,Z545),"0")+IFERROR(IF(Z546="",0,Z546),"0")</f>
        <v>1.06288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500</v>
      </c>
      <c r="Y548" s="643">
        <f>IFERROR(SUM(Y542:Y546),"0")</f>
        <v>504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17645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17763.560000000001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18697.274268786769</v>
      </c>
      <c r="Y574" s="643">
        <f>IFERROR(SUM(BN22:BN570),"0")</f>
        <v>18821.725999999999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31</v>
      </c>
      <c r="Y575" s="38">
        <f>ROUNDUP(SUM(BP22:BP570),0)</f>
        <v>31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19472.274268786769</v>
      </c>
      <c r="Y576" s="643">
        <f>GrossWeightTotalR+PalletQtyTotalR*25</f>
        <v>19596.725999999999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2905.4393523143522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2922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36.82976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507.6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764.80000000000007</v>
      </c>
      <c r="E583" s="46">
        <f>IFERROR(Y86*1,"0")+IFERROR(Y87*1,"0")+IFERROR(Y88*1,"0")+IFERROR(Y92*1,"0")+IFERROR(Y93*1,"0")+IFERROR(Y94*1,"0")+IFERROR(Y95*1,"0")+IFERROR(Y96*1,"0")+IFERROR(Y97*1,"0")+IFERROR(Y98*1,"0")+IFERROR(Y99*1,"0")</f>
        <v>1766.5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1683</v>
      </c>
      <c r="G583" s="46">
        <f>IFERROR(Y133*1,"0")+IFERROR(Y134*1,"0")+IFERROR(Y138*1,"0")+IFERROR(Y139*1,"0")+IFERROR(Y143*1,"0")+IFERROR(Y144*1,"0")</f>
        <v>51.2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252.9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52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304.2</v>
      </c>
      <c r="U583" s="46">
        <f>IFERROR(Y355*1,"0")+IFERROR(Y359*1,"0")+IFERROR(Y360*1,"0")+IFERROR(Y361*1,"0")</f>
        <v>630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3030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2643.6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5369.76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708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X17:X18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373:T373"/>
    <mergeCell ref="P202:T202"/>
    <mergeCell ref="P444:T444"/>
    <mergeCell ref="D50:E50"/>
    <mergeCell ref="A188:O189"/>
    <mergeCell ref="D123:E123"/>
    <mergeCell ref="D44:E44"/>
    <mergeCell ref="P58:T5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D260:E260"/>
    <mergeCell ref="P205:T205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D421:E421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369:E369"/>
    <mergeCell ref="P423:T423"/>
    <mergeCell ref="P52:T52"/>
    <mergeCell ref="P494:T494"/>
    <mergeCell ref="A41:O42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2025-05-05T11:02:29Z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