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Симф мульт\"/>
    </mc:Choice>
  </mc:AlternateContent>
  <xr:revisionPtr revIDLastSave="0" documentId="13_ncr:1_{5A4CB97C-EE2D-4C9E-BE0C-EB75FE2255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111" i="1" l="1"/>
  <c r="AJ11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9" i="1"/>
  <c r="AI110" i="1"/>
  <c r="AI111" i="1"/>
  <c r="AI112" i="1"/>
  <c r="AI113" i="1"/>
  <c r="AI114" i="1"/>
  <c r="AI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9" i="1"/>
  <c r="AH110" i="1"/>
  <c r="AH111" i="1"/>
  <c r="AH112" i="1"/>
  <c r="AH113" i="1"/>
  <c r="AH114" i="1"/>
  <c r="AH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3" i="1"/>
  <c r="AG114" i="1"/>
  <c r="AG7" i="1"/>
  <c r="AG6" i="1" s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3" i="1"/>
  <c r="AF114" i="1"/>
  <c r="AF7" i="1"/>
  <c r="AF6" i="1" s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3" i="1"/>
  <c r="AE114" i="1"/>
  <c r="AE7" i="1"/>
  <c r="AE6" i="1" s="1"/>
  <c r="Z77" i="1"/>
  <c r="Z85" i="1"/>
  <c r="Y19" i="1"/>
  <c r="Y27" i="1"/>
  <c r="Y35" i="1"/>
  <c r="Y43" i="1"/>
  <c r="Y61" i="1"/>
  <c r="Y69" i="1"/>
  <c r="Y77" i="1"/>
  <c r="Y85" i="1"/>
  <c r="W111" i="1"/>
  <c r="Z111" i="1" s="1"/>
  <c r="W112" i="1"/>
  <c r="Z112" i="1" s="1"/>
  <c r="AD8" i="1"/>
  <c r="W8" i="1" s="1"/>
  <c r="Z8" i="1" s="1"/>
  <c r="AD9" i="1"/>
  <c r="W9" i="1" s="1"/>
  <c r="Z9" i="1" s="1"/>
  <c r="AD10" i="1"/>
  <c r="W10" i="1" s="1"/>
  <c r="Z10" i="1" s="1"/>
  <c r="AD11" i="1"/>
  <c r="AD12" i="1"/>
  <c r="W12" i="1" s="1"/>
  <c r="Z12" i="1" s="1"/>
  <c r="AD13" i="1"/>
  <c r="W13" i="1" s="1"/>
  <c r="Z13" i="1" s="1"/>
  <c r="AD14" i="1"/>
  <c r="W14" i="1" s="1"/>
  <c r="Z14" i="1" s="1"/>
  <c r="AD15" i="1"/>
  <c r="W15" i="1" s="1"/>
  <c r="Z15" i="1" s="1"/>
  <c r="AD16" i="1"/>
  <c r="W16" i="1" s="1"/>
  <c r="Z16" i="1" s="1"/>
  <c r="AD17" i="1"/>
  <c r="W17" i="1" s="1"/>
  <c r="Z17" i="1" s="1"/>
  <c r="AD18" i="1"/>
  <c r="W18" i="1" s="1"/>
  <c r="Z18" i="1" s="1"/>
  <c r="AD19" i="1"/>
  <c r="W19" i="1" s="1"/>
  <c r="Z19" i="1" s="1"/>
  <c r="AD20" i="1"/>
  <c r="W20" i="1" s="1"/>
  <c r="Z20" i="1" s="1"/>
  <c r="AD21" i="1"/>
  <c r="W21" i="1" s="1"/>
  <c r="Z21" i="1" s="1"/>
  <c r="AD22" i="1"/>
  <c r="W22" i="1" s="1"/>
  <c r="Z22" i="1" s="1"/>
  <c r="AD23" i="1"/>
  <c r="W23" i="1" s="1"/>
  <c r="Z23" i="1" s="1"/>
  <c r="AD24" i="1"/>
  <c r="W24" i="1" s="1"/>
  <c r="Z24" i="1" s="1"/>
  <c r="AD25" i="1"/>
  <c r="W25" i="1" s="1"/>
  <c r="Z25" i="1" s="1"/>
  <c r="AD26" i="1"/>
  <c r="W26" i="1" s="1"/>
  <c r="Z26" i="1" s="1"/>
  <c r="AD27" i="1"/>
  <c r="W27" i="1" s="1"/>
  <c r="Z27" i="1" s="1"/>
  <c r="AD28" i="1"/>
  <c r="W28" i="1" s="1"/>
  <c r="Z28" i="1" s="1"/>
  <c r="AD29" i="1"/>
  <c r="W29" i="1" s="1"/>
  <c r="Z29" i="1" s="1"/>
  <c r="AD30" i="1"/>
  <c r="W30" i="1" s="1"/>
  <c r="Z30" i="1" s="1"/>
  <c r="AD31" i="1"/>
  <c r="W31" i="1" s="1"/>
  <c r="Z31" i="1" s="1"/>
  <c r="AD32" i="1"/>
  <c r="W32" i="1" s="1"/>
  <c r="Z32" i="1" s="1"/>
  <c r="AD33" i="1"/>
  <c r="W33" i="1" s="1"/>
  <c r="Z33" i="1" s="1"/>
  <c r="AD34" i="1"/>
  <c r="W34" i="1" s="1"/>
  <c r="Z34" i="1" s="1"/>
  <c r="AD35" i="1"/>
  <c r="W35" i="1" s="1"/>
  <c r="Z35" i="1" s="1"/>
  <c r="AD36" i="1"/>
  <c r="W36" i="1" s="1"/>
  <c r="Z36" i="1" s="1"/>
  <c r="AD37" i="1"/>
  <c r="W37" i="1" s="1"/>
  <c r="Z37" i="1" s="1"/>
  <c r="AD38" i="1"/>
  <c r="W38" i="1" s="1"/>
  <c r="Z38" i="1" s="1"/>
  <c r="AD39" i="1"/>
  <c r="W39" i="1" s="1"/>
  <c r="Z39" i="1" s="1"/>
  <c r="AD40" i="1"/>
  <c r="W40" i="1" s="1"/>
  <c r="Z40" i="1" s="1"/>
  <c r="AD41" i="1"/>
  <c r="W41" i="1" s="1"/>
  <c r="Z41" i="1" s="1"/>
  <c r="AD42" i="1"/>
  <c r="W42" i="1" s="1"/>
  <c r="Z42" i="1" s="1"/>
  <c r="AD43" i="1"/>
  <c r="W43" i="1" s="1"/>
  <c r="Z43" i="1" s="1"/>
  <c r="AD44" i="1"/>
  <c r="W44" i="1" s="1"/>
  <c r="Z44" i="1" s="1"/>
  <c r="AD45" i="1"/>
  <c r="W45" i="1" s="1"/>
  <c r="Z45" i="1" s="1"/>
  <c r="AD46" i="1"/>
  <c r="W46" i="1" s="1"/>
  <c r="Z46" i="1" s="1"/>
  <c r="AD47" i="1"/>
  <c r="W47" i="1" s="1"/>
  <c r="Z47" i="1" s="1"/>
  <c r="AD48" i="1"/>
  <c r="W48" i="1" s="1"/>
  <c r="Z48" i="1" s="1"/>
  <c r="AD49" i="1"/>
  <c r="W49" i="1" s="1"/>
  <c r="Z49" i="1" s="1"/>
  <c r="AD50" i="1"/>
  <c r="W50" i="1" s="1"/>
  <c r="Y50" i="1" s="1"/>
  <c r="AD51" i="1"/>
  <c r="W51" i="1" s="1"/>
  <c r="Z51" i="1" s="1"/>
  <c r="AD52" i="1"/>
  <c r="W52" i="1" s="1"/>
  <c r="Z52" i="1" s="1"/>
  <c r="AD53" i="1"/>
  <c r="W53" i="1" s="1"/>
  <c r="Z53" i="1" s="1"/>
  <c r="AD54" i="1"/>
  <c r="W54" i="1" s="1"/>
  <c r="Z54" i="1" s="1"/>
  <c r="AD55" i="1"/>
  <c r="W55" i="1" s="1"/>
  <c r="Z55" i="1" s="1"/>
  <c r="AD56" i="1"/>
  <c r="W56" i="1" s="1"/>
  <c r="Y56" i="1" s="1"/>
  <c r="AD57" i="1"/>
  <c r="W57" i="1" s="1"/>
  <c r="Z57" i="1" s="1"/>
  <c r="AD58" i="1"/>
  <c r="W58" i="1" s="1"/>
  <c r="Z58" i="1" s="1"/>
  <c r="AD59" i="1"/>
  <c r="W59" i="1" s="1"/>
  <c r="Z59" i="1" s="1"/>
  <c r="AD60" i="1"/>
  <c r="W60" i="1" s="1"/>
  <c r="Z60" i="1" s="1"/>
  <c r="AD61" i="1"/>
  <c r="W61" i="1" s="1"/>
  <c r="Z61" i="1" s="1"/>
  <c r="AD62" i="1"/>
  <c r="W62" i="1" s="1"/>
  <c r="Z62" i="1" s="1"/>
  <c r="AD63" i="1"/>
  <c r="W63" i="1" s="1"/>
  <c r="Z63" i="1" s="1"/>
  <c r="AD64" i="1"/>
  <c r="W64" i="1" s="1"/>
  <c r="Z64" i="1" s="1"/>
  <c r="AD65" i="1"/>
  <c r="W65" i="1" s="1"/>
  <c r="Z65" i="1" s="1"/>
  <c r="AD66" i="1"/>
  <c r="W66" i="1" s="1"/>
  <c r="Z66" i="1" s="1"/>
  <c r="AD67" i="1"/>
  <c r="W67" i="1" s="1"/>
  <c r="Z67" i="1" s="1"/>
  <c r="AD68" i="1"/>
  <c r="W68" i="1" s="1"/>
  <c r="Z68" i="1" s="1"/>
  <c r="AD69" i="1"/>
  <c r="W69" i="1" s="1"/>
  <c r="Z69" i="1" s="1"/>
  <c r="AD70" i="1"/>
  <c r="W70" i="1" s="1"/>
  <c r="Z70" i="1" s="1"/>
  <c r="AD71" i="1"/>
  <c r="W71" i="1" s="1"/>
  <c r="Z71" i="1" s="1"/>
  <c r="AD72" i="1"/>
  <c r="W72" i="1" s="1"/>
  <c r="Z72" i="1" s="1"/>
  <c r="AD73" i="1"/>
  <c r="W73" i="1" s="1"/>
  <c r="Z73" i="1" s="1"/>
  <c r="AD74" i="1"/>
  <c r="W74" i="1" s="1"/>
  <c r="Z74" i="1" s="1"/>
  <c r="AD75" i="1"/>
  <c r="W75" i="1" s="1"/>
  <c r="Z75" i="1" s="1"/>
  <c r="AD76" i="1"/>
  <c r="W76" i="1" s="1"/>
  <c r="Z76" i="1" s="1"/>
  <c r="AD77" i="1"/>
  <c r="W77" i="1" s="1"/>
  <c r="AD78" i="1"/>
  <c r="W78" i="1" s="1"/>
  <c r="Z78" i="1" s="1"/>
  <c r="AD79" i="1"/>
  <c r="W79" i="1" s="1"/>
  <c r="Z79" i="1" s="1"/>
  <c r="AD80" i="1"/>
  <c r="W80" i="1" s="1"/>
  <c r="Z80" i="1" s="1"/>
  <c r="AD81" i="1"/>
  <c r="W81" i="1" s="1"/>
  <c r="Z81" i="1" s="1"/>
  <c r="AD82" i="1"/>
  <c r="W82" i="1" s="1"/>
  <c r="Z82" i="1" s="1"/>
  <c r="AD83" i="1"/>
  <c r="W83" i="1" s="1"/>
  <c r="Z83" i="1" s="1"/>
  <c r="AD84" i="1"/>
  <c r="W84" i="1" s="1"/>
  <c r="Z84" i="1" s="1"/>
  <c r="AD85" i="1"/>
  <c r="W85" i="1" s="1"/>
  <c r="AD86" i="1"/>
  <c r="W86" i="1" s="1"/>
  <c r="Z86" i="1" s="1"/>
  <c r="AD87" i="1"/>
  <c r="W87" i="1" s="1"/>
  <c r="Z87" i="1" s="1"/>
  <c r="AD88" i="1"/>
  <c r="W88" i="1" s="1"/>
  <c r="Z88" i="1" s="1"/>
  <c r="AD89" i="1"/>
  <c r="W89" i="1" s="1"/>
  <c r="Z89" i="1" s="1"/>
  <c r="AD90" i="1"/>
  <c r="W90" i="1" s="1"/>
  <c r="Z90" i="1" s="1"/>
  <c r="AD91" i="1"/>
  <c r="W91" i="1" s="1"/>
  <c r="Z91" i="1" s="1"/>
  <c r="AD92" i="1"/>
  <c r="W92" i="1" s="1"/>
  <c r="Z92" i="1" s="1"/>
  <c r="AD93" i="1"/>
  <c r="W93" i="1" s="1"/>
  <c r="Z93" i="1" s="1"/>
  <c r="AD94" i="1"/>
  <c r="W94" i="1" s="1"/>
  <c r="Z94" i="1" s="1"/>
  <c r="AD95" i="1"/>
  <c r="W95" i="1" s="1"/>
  <c r="Z95" i="1" s="1"/>
  <c r="AD96" i="1"/>
  <c r="W96" i="1" s="1"/>
  <c r="Z96" i="1" s="1"/>
  <c r="AD97" i="1"/>
  <c r="W97" i="1" s="1"/>
  <c r="Z97" i="1" s="1"/>
  <c r="AD98" i="1"/>
  <c r="W98" i="1" s="1"/>
  <c r="Z98" i="1" s="1"/>
  <c r="AD99" i="1"/>
  <c r="W99" i="1" s="1"/>
  <c r="Z99" i="1" s="1"/>
  <c r="AD100" i="1"/>
  <c r="W100" i="1" s="1"/>
  <c r="Z100" i="1" s="1"/>
  <c r="AD101" i="1"/>
  <c r="W101" i="1" s="1"/>
  <c r="Z101" i="1" s="1"/>
  <c r="AD102" i="1"/>
  <c r="W102" i="1" s="1"/>
  <c r="Z102" i="1" s="1"/>
  <c r="AD103" i="1"/>
  <c r="W103" i="1" s="1"/>
  <c r="Z103" i="1" s="1"/>
  <c r="AD104" i="1"/>
  <c r="W104" i="1" s="1"/>
  <c r="Z104" i="1" s="1"/>
  <c r="AD105" i="1"/>
  <c r="W105" i="1" s="1"/>
  <c r="Z105" i="1" s="1"/>
  <c r="AD106" i="1"/>
  <c r="W106" i="1" s="1"/>
  <c r="Z106" i="1" s="1"/>
  <c r="AD107" i="1"/>
  <c r="W107" i="1" s="1"/>
  <c r="Z107" i="1" s="1"/>
  <c r="AD108" i="1"/>
  <c r="W108" i="1" s="1"/>
  <c r="Z108" i="1" s="1"/>
  <c r="AD109" i="1"/>
  <c r="W109" i="1" s="1"/>
  <c r="Z109" i="1" s="1"/>
  <c r="AD110" i="1"/>
  <c r="W110" i="1" s="1"/>
  <c r="Z110" i="1" s="1"/>
  <c r="AD113" i="1"/>
  <c r="W113" i="1" s="1"/>
  <c r="Z113" i="1" s="1"/>
  <c r="AD114" i="1"/>
  <c r="W114" i="1" s="1"/>
  <c r="Z114" i="1" s="1"/>
  <c r="AD7" i="1"/>
  <c r="W7" i="1" s="1"/>
  <c r="Z7" i="1" s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3" i="1"/>
  <c r="N114" i="1"/>
  <c r="N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3" i="1"/>
  <c r="M114" i="1"/>
  <c r="M7" i="1"/>
  <c r="L8" i="1"/>
  <c r="L9" i="1"/>
  <c r="L10" i="1"/>
  <c r="L11" i="1"/>
  <c r="L12" i="1"/>
  <c r="L13" i="1"/>
  <c r="Y13" i="1" s="1"/>
  <c r="L14" i="1"/>
  <c r="L15" i="1"/>
  <c r="L16" i="1"/>
  <c r="L17" i="1"/>
  <c r="Y17" i="1" s="1"/>
  <c r="L18" i="1"/>
  <c r="L19" i="1"/>
  <c r="L20" i="1"/>
  <c r="L21" i="1"/>
  <c r="Y21" i="1" s="1"/>
  <c r="L22" i="1"/>
  <c r="L23" i="1"/>
  <c r="L24" i="1"/>
  <c r="L25" i="1"/>
  <c r="Y25" i="1" s="1"/>
  <c r="L26" i="1"/>
  <c r="L27" i="1"/>
  <c r="L28" i="1"/>
  <c r="L29" i="1"/>
  <c r="Y29" i="1" s="1"/>
  <c r="L30" i="1"/>
  <c r="L31" i="1"/>
  <c r="L32" i="1"/>
  <c r="L33" i="1"/>
  <c r="Y33" i="1" s="1"/>
  <c r="L34" i="1"/>
  <c r="L35" i="1"/>
  <c r="L36" i="1"/>
  <c r="L37" i="1"/>
  <c r="Y37" i="1" s="1"/>
  <c r="L38" i="1"/>
  <c r="L39" i="1"/>
  <c r="L40" i="1"/>
  <c r="L41" i="1"/>
  <c r="Y41" i="1" s="1"/>
  <c r="L42" i="1"/>
  <c r="L43" i="1"/>
  <c r="L44" i="1"/>
  <c r="L45" i="1"/>
  <c r="Y45" i="1" s="1"/>
  <c r="L46" i="1"/>
  <c r="L47" i="1"/>
  <c r="L48" i="1"/>
  <c r="L49" i="1"/>
  <c r="Y49" i="1" s="1"/>
  <c r="L50" i="1"/>
  <c r="L51" i="1"/>
  <c r="L52" i="1"/>
  <c r="Y52" i="1" s="1"/>
  <c r="L53" i="1"/>
  <c r="L54" i="1"/>
  <c r="L55" i="1"/>
  <c r="L56" i="1"/>
  <c r="L57" i="1"/>
  <c r="L58" i="1"/>
  <c r="L59" i="1"/>
  <c r="Y59" i="1" s="1"/>
  <c r="L60" i="1"/>
  <c r="L61" i="1"/>
  <c r="L62" i="1"/>
  <c r="L63" i="1"/>
  <c r="Y63" i="1" s="1"/>
  <c r="L64" i="1"/>
  <c r="L65" i="1"/>
  <c r="L66" i="1"/>
  <c r="L67" i="1"/>
  <c r="Y67" i="1" s="1"/>
  <c r="L68" i="1"/>
  <c r="L69" i="1"/>
  <c r="L70" i="1"/>
  <c r="L71" i="1"/>
  <c r="Y71" i="1" s="1"/>
  <c r="L72" i="1"/>
  <c r="L73" i="1"/>
  <c r="L74" i="1"/>
  <c r="L75" i="1"/>
  <c r="Y75" i="1" s="1"/>
  <c r="L76" i="1"/>
  <c r="L77" i="1"/>
  <c r="L78" i="1"/>
  <c r="L79" i="1"/>
  <c r="Y79" i="1" s="1"/>
  <c r="L80" i="1"/>
  <c r="L81" i="1"/>
  <c r="L82" i="1"/>
  <c r="L83" i="1"/>
  <c r="Y83" i="1" s="1"/>
  <c r="L84" i="1"/>
  <c r="L85" i="1"/>
  <c r="L86" i="1"/>
  <c r="L87" i="1"/>
  <c r="Y87" i="1" s="1"/>
  <c r="L88" i="1"/>
  <c r="L89" i="1"/>
  <c r="L90" i="1"/>
  <c r="L91" i="1"/>
  <c r="Y91" i="1" s="1"/>
  <c r="L92" i="1"/>
  <c r="L93" i="1"/>
  <c r="L94" i="1"/>
  <c r="Y94" i="1" s="1"/>
  <c r="L95" i="1"/>
  <c r="L96" i="1"/>
  <c r="L97" i="1"/>
  <c r="L98" i="1"/>
  <c r="Y98" i="1" s="1"/>
  <c r="L99" i="1"/>
  <c r="L100" i="1"/>
  <c r="L101" i="1"/>
  <c r="L102" i="1"/>
  <c r="Y102" i="1" s="1"/>
  <c r="L103" i="1"/>
  <c r="L104" i="1"/>
  <c r="L105" i="1"/>
  <c r="L106" i="1"/>
  <c r="Y106" i="1" s="1"/>
  <c r="L107" i="1"/>
  <c r="L108" i="1"/>
  <c r="L109" i="1"/>
  <c r="L110" i="1"/>
  <c r="Y110" i="1" s="1"/>
  <c r="L113" i="1"/>
  <c r="Y113" i="1" s="1"/>
  <c r="L114" i="1"/>
  <c r="Y114" i="1" s="1"/>
  <c r="L7" i="1"/>
  <c r="Y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J112" i="1"/>
  <c r="K112" i="1" s="1"/>
  <c r="J113" i="1"/>
  <c r="K113" i="1" s="1"/>
  <c r="J114" i="1"/>
  <c r="K114" i="1" s="1"/>
  <c r="J7" i="1"/>
  <c r="K7" i="1" s="1"/>
  <c r="AB6" i="1"/>
  <c r="AC6" i="1"/>
  <c r="AH6" i="1"/>
  <c r="AA6" i="1"/>
  <c r="M6" i="1"/>
  <c r="O6" i="1"/>
  <c r="P6" i="1"/>
  <c r="Q6" i="1"/>
  <c r="R6" i="1"/>
  <c r="S6" i="1"/>
  <c r="T6" i="1"/>
  <c r="U6" i="1"/>
  <c r="V6" i="1"/>
  <c r="X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7" i="1"/>
  <c r="H8" i="1"/>
  <c r="AJ8" i="1" s="1"/>
  <c r="H9" i="1"/>
  <c r="AJ9" i="1" s="1"/>
  <c r="H10" i="1"/>
  <c r="AJ10" i="1" s="1"/>
  <c r="H11" i="1"/>
  <c r="AJ11" i="1" s="1"/>
  <c r="H12" i="1"/>
  <c r="AJ12" i="1" s="1"/>
  <c r="H13" i="1"/>
  <c r="AJ13" i="1" s="1"/>
  <c r="H14" i="1"/>
  <c r="AJ14" i="1" s="1"/>
  <c r="H15" i="1"/>
  <c r="AJ15" i="1" s="1"/>
  <c r="H16" i="1"/>
  <c r="AJ16" i="1" s="1"/>
  <c r="H17" i="1"/>
  <c r="AJ17" i="1" s="1"/>
  <c r="H18" i="1"/>
  <c r="AJ18" i="1" s="1"/>
  <c r="H19" i="1"/>
  <c r="AJ19" i="1" s="1"/>
  <c r="H20" i="1"/>
  <c r="AJ20" i="1" s="1"/>
  <c r="H21" i="1"/>
  <c r="AJ21" i="1" s="1"/>
  <c r="H22" i="1"/>
  <c r="AJ22" i="1" s="1"/>
  <c r="H23" i="1"/>
  <c r="AJ23" i="1" s="1"/>
  <c r="H24" i="1"/>
  <c r="AJ24" i="1" s="1"/>
  <c r="H25" i="1"/>
  <c r="AJ25" i="1" s="1"/>
  <c r="H26" i="1"/>
  <c r="AJ26" i="1" s="1"/>
  <c r="H27" i="1"/>
  <c r="AJ27" i="1" s="1"/>
  <c r="H28" i="1"/>
  <c r="AJ28" i="1" s="1"/>
  <c r="H29" i="1"/>
  <c r="AJ29" i="1" s="1"/>
  <c r="H30" i="1"/>
  <c r="AJ30" i="1" s="1"/>
  <c r="H31" i="1"/>
  <c r="AJ31" i="1" s="1"/>
  <c r="H32" i="1"/>
  <c r="AJ32" i="1" s="1"/>
  <c r="H33" i="1"/>
  <c r="AJ33" i="1" s="1"/>
  <c r="H34" i="1"/>
  <c r="AJ34" i="1" s="1"/>
  <c r="H35" i="1"/>
  <c r="AJ35" i="1" s="1"/>
  <c r="H36" i="1"/>
  <c r="AJ36" i="1" s="1"/>
  <c r="H37" i="1"/>
  <c r="AJ37" i="1" s="1"/>
  <c r="H38" i="1"/>
  <c r="AJ38" i="1" s="1"/>
  <c r="H39" i="1"/>
  <c r="AJ39" i="1" s="1"/>
  <c r="H40" i="1"/>
  <c r="AJ40" i="1" s="1"/>
  <c r="H41" i="1"/>
  <c r="AJ41" i="1" s="1"/>
  <c r="H42" i="1"/>
  <c r="AJ42" i="1" s="1"/>
  <c r="H43" i="1"/>
  <c r="AJ43" i="1" s="1"/>
  <c r="H44" i="1"/>
  <c r="AJ44" i="1" s="1"/>
  <c r="H45" i="1"/>
  <c r="AJ45" i="1" s="1"/>
  <c r="H46" i="1"/>
  <c r="AJ46" i="1" s="1"/>
  <c r="H47" i="1"/>
  <c r="AJ47" i="1" s="1"/>
  <c r="H48" i="1"/>
  <c r="AJ48" i="1" s="1"/>
  <c r="H49" i="1"/>
  <c r="AJ49" i="1" s="1"/>
  <c r="H50" i="1"/>
  <c r="AJ50" i="1" s="1"/>
  <c r="H51" i="1"/>
  <c r="AJ51" i="1" s="1"/>
  <c r="H52" i="1"/>
  <c r="AJ52" i="1" s="1"/>
  <c r="H53" i="1"/>
  <c r="AJ53" i="1" s="1"/>
  <c r="H54" i="1"/>
  <c r="AJ54" i="1" s="1"/>
  <c r="H55" i="1"/>
  <c r="AJ55" i="1" s="1"/>
  <c r="H56" i="1"/>
  <c r="AJ56" i="1" s="1"/>
  <c r="H57" i="1"/>
  <c r="AJ57" i="1" s="1"/>
  <c r="H58" i="1"/>
  <c r="AJ58" i="1" s="1"/>
  <c r="H59" i="1"/>
  <c r="AJ59" i="1" s="1"/>
  <c r="H60" i="1"/>
  <c r="AJ60" i="1" s="1"/>
  <c r="H61" i="1"/>
  <c r="AJ61" i="1" s="1"/>
  <c r="H62" i="1"/>
  <c r="AJ62" i="1" s="1"/>
  <c r="H63" i="1"/>
  <c r="AJ63" i="1" s="1"/>
  <c r="H64" i="1"/>
  <c r="AJ64" i="1" s="1"/>
  <c r="H65" i="1"/>
  <c r="AJ65" i="1" s="1"/>
  <c r="H66" i="1"/>
  <c r="AJ66" i="1" s="1"/>
  <c r="H67" i="1"/>
  <c r="AJ67" i="1" s="1"/>
  <c r="H68" i="1"/>
  <c r="AJ68" i="1" s="1"/>
  <c r="H69" i="1"/>
  <c r="AJ69" i="1" s="1"/>
  <c r="H70" i="1"/>
  <c r="AJ70" i="1" s="1"/>
  <c r="H71" i="1"/>
  <c r="AJ71" i="1" s="1"/>
  <c r="H72" i="1"/>
  <c r="AJ72" i="1" s="1"/>
  <c r="H73" i="1"/>
  <c r="AJ73" i="1" s="1"/>
  <c r="H74" i="1"/>
  <c r="AJ74" i="1" s="1"/>
  <c r="H75" i="1"/>
  <c r="AJ75" i="1" s="1"/>
  <c r="H76" i="1"/>
  <c r="AJ76" i="1" s="1"/>
  <c r="H77" i="1"/>
  <c r="AJ77" i="1" s="1"/>
  <c r="H78" i="1"/>
  <c r="AJ78" i="1" s="1"/>
  <c r="H79" i="1"/>
  <c r="AJ79" i="1" s="1"/>
  <c r="H80" i="1"/>
  <c r="AJ80" i="1" s="1"/>
  <c r="H81" i="1"/>
  <c r="AJ81" i="1" s="1"/>
  <c r="H82" i="1"/>
  <c r="AJ82" i="1" s="1"/>
  <c r="H83" i="1"/>
  <c r="AJ83" i="1" s="1"/>
  <c r="H84" i="1"/>
  <c r="AJ84" i="1" s="1"/>
  <c r="H85" i="1"/>
  <c r="AJ85" i="1" s="1"/>
  <c r="H86" i="1"/>
  <c r="AJ86" i="1" s="1"/>
  <c r="H87" i="1"/>
  <c r="AJ87" i="1" s="1"/>
  <c r="H88" i="1"/>
  <c r="AJ88" i="1" s="1"/>
  <c r="H89" i="1"/>
  <c r="AJ89" i="1" s="1"/>
  <c r="H90" i="1"/>
  <c r="AJ90" i="1" s="1"/>
  <c r="H91" i="1"/>
  <c r="AJ91" i="1" s="1"/>
  <c r="H92" i="1"/>
  <c r="AJ92" i="1" s="1"/>
  <c r="H93" i="1"/>
  <c r="AJ93" i="1" s="1"/>
  <c r="H94" i="1"/>
  <c r="AJ94" i="1" s="1"/>
  <c r="H95" i="1"/>
  <c r="AJ95" i="1" s="1"/>
  <c r="H96" i="1"/>
  <c r="AJ96" i="1" s="1"/>
  <c r="H97" i="1"/>
  <c r="AJ97" i="1" s="1"/>
  <c r="H98" i="1"/>
  <c r="AJ98" i="1" s="1"/>
  <c r="H99" i="1"/>
  <c r="AJ99" i="1" s="1"/>
  <c r="H100" i="1"/>
  <c r="AJ100" i="1" s="1"/>
  <c r="H101" i="1"/>
  <c r="AJ101" i="1" s="1"/>
  <c r="H102" i="1"/>
  <c r="AJ102" i="1" s="1"/>
  <c r="H103" i="1"/>
  <c r="AJ103" i="1" s="1"/>
  <c r="H104" i="1"/>
  <c r="AJ104" i="1" s="1"/>
  <c r="H105" i="1"/>
  <c r="AJ105" i="1" s="1"/>
  <c r="H106" i="1"/>
  <c r="AJ106" i="1" s="1"/>
  <c r="H107" i="1"/>
  <c r="AJ107" i="1" s="1"/>
  <c r="H108" i="1"/>
  <c r="AJ108" i="1" s="1"/>
  <c r="H109" i="1"/>
  <c r="AJ109" i="1" s="1"/>
  <c r="H110" i="1"/>
  <c r="AJ110" i="1" s="1"/>
  <c r="H113" i="1"/>
  <c r="AJ113" i="1" s="1"/>
  <c r="H114" i="1"/>
  <c r="AJ114" i="1" s="1"/>
  <c r="H7" i="1"/>
  <c r="AJ7" i="1" s="1"/>
  <c r="F6" i="1"/>
  <c r="E6" i="1"/>
  <c r="Y108" i="1" l="1"/>
  <c r="Y104" i="1"/>
  <c r="Y100" i="1"/>
  <c r="Y96" i="1"/>
  <c r="Y90" i="1"/>
  <c r="Y88" i="1"/>
  <c r="Y86" i="1"/>
  <c r="Y84" i="1"/>
  <c r="Y82" i="1"/>
  <c r="Y80" i="1"/>
  <c r="Y78" i="1"/>
  <c r="Y76" i="1"/>
  <c r="Y74" i="1"/>
  <c r="Y72" i="1"/>
  <c r="Y70" i="1"/>
  <c r="Y68" i="1"/>
  <c r="Y66" i="1"/>
  <c r="Y64" i="1"/>
  <c r="Y62" i="1"/>
  <c r="Y60" i="1"/>
  <c r="Y58" i="1"/>
  <c r="Y54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Y112" i="1"/>
  <c r="Y89" i="1"/>
  <c r="Y81" i="1"/>
  <c r="Y73" i="1"/>
  <c r="Y65" i="1"/>
  <c r="Y57" i="1"/>
  <c r="Y47" i="1"/>
  <c r="Y39" i="1"/>
  <c r="Y31" i="1"/>
  <c r="Y23" i="1"/>
  <c r="Y15" i="1"/>
  <c r="J6" i="1"/>
  <c r="K111" i="1"/>
  <c r="Y109" i="1"/>
  <c r="Y107" i="1"/>
  <c r="Y105" i="1"/>
  <c r="Y103" i="1"/>
  <c r="Y101" i="1"/>
  <c r="Y99" i="1"/>
  <c r="Y97" i="1"/>
  <c r="Y95" i="1"/>
  <c r="Y93" i="1"/>
  <c r="Y55" i="1"/>
  <c r="Y53" i="1"/>
  <c r="Y51" i="1"/>
  <c r="N6" i="1"/>
  <c r="AD6" i="1"/>
  <c r="W11" i="1"/>
  <c r="Y111" i="1"/>
  <c r="AJ6" i="1"/>
  <c r="Z56" i="1"/>
  <c r="Z50" i="1"/>
  <c r="Y92" i="1"/>
  <c r="W6" i="1"/>
  <c r="Y9" i="1"/>
  <c r="L6" i="1"/>
  <c r="K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1" i="1"/>
  <c r="G52" i="1"/>
  <c r="G53" i="1"/>
  <c r="G54" i="1"/>
  <c r="G55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3" i="1"/>
  <c r="G114" i="1"/>
  <c r="G7" i="1"/>
  <c r="Z11" i="1" l="1"/>
  <c r="Y11" i="1"/>
</calcChain>
</file>

<file path=xl/sharedStrings.xml><?xml version="1.0" encoding="utf-8"?>
<sst xmlns="http://schemas.openxmlformats.org/spreadsheetml/2006/main" count="268" uniqueCount="146">
  <si>
    <t>Период: 24.04.2025 - 01.05.2025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</si>
  <si>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</si>
  <si>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</si>
  <si>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</si>
  <si>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</si>
  <si>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</si>
  <si>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</si>
  <si>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</si>
  <si>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</si>
  <si>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</si>
  <si>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</si>
  <si>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</si>
  <si>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шт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</si>
  <si>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</si>
  <si>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</si>
  <si>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</si>
  <si>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</si>
  <si>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</si>
  <si>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</si>
  <si>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</si>
  <si>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</si>
  <si>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</si>
  <si>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</si>
  <si>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</si>
  <si>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</si>
  <si>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</si>
  <si>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</si>
  <si>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</si>
  <si>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</si>
  <si>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</si>
  <si>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</si>
  <si>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</si>
  <si>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</si>
  <si>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</si>
  <si>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</si>
  <si>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</si>
  <si>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</si>
  <si>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</si>
  <si>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</si>
  <si>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</si>
  <si>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</si>
  <si>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</si>
  <si>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</si>
  <si>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</si>
  <si>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</si>
  <si>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</si>
  <si>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</si>
  <si>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</si>
  <si>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</si>
  <si>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</si>
  <si>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</si>
  <si>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</si>
  <si>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</si>
  <si>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</si>
  <si>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</si>
  <si>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</si>
  <si>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</si>
  <si>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</si>
  <si>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</si>
  <si>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</si>
  <si>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</si>
  <si>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</si>
  <si>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</si>
  <si>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</si>
  <si>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</si>
  <si>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</si>
  <si>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</si>
  <si>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</si>
  <si>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</si>
  <si>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</si>
  <si>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</si>
  <si>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</si>
  <si>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</si>
  <si>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</si>
  <si>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</si>
  <si>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</si>
  <si>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</si>
  <si>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</si>
  <si>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</si>
  <si>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</si>
  <si>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</si>
  <si>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</si>
  <si>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405  Сардельки Сливушки ТМ Вязанка в оболочке айпил 0,33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</si>
  <si>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</si>
  <si>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</si>
  <si>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</si>
  <si>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</si>
  <si>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</si>
  <si>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</si>
  <si>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</si>
  <si>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</si>
  <si>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</si>
  <si>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</si>
  <si>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</si>
  <si>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</si>
  <si>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</si>
  <si>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</si>
  <si>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</si>
  <si>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</si>
  <si>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</si>
  <si>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</si>
  <si>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478  Сардельки Зареченские ВЕС ТМ Зареченские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</si>
  <si>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</si>
  <si>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</si>
  <si>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497  Колбаса Сочинка зернистая с сочной грудинкой 0,3кг ТМ Стародворье  ПОКОМ</t>
  </si>
  <si>
    <t xml:space="preserve"> 498  Колбаса Сочинка рубленая с сочным окороком 0,3кг ТМ Стародворье  ПОКОМ</t>
  </si>
  <si>
    <t xml:space="preserve"> 499  Сардельки Дугушки со сливочным маслом ВЕС ТМ Стародворье ТС Дугушка  ПОКОМ</t>
  </si>
  <si>
    <t xml:space="preserve"> 504  Ветчина Мясорубская с окороком 0,33кг срез ТМ Стародворье  ПОКОМ</t>
  </si>
  <si>
    <t xml:space="preserve"> 506 Сосиски Филейские рубленые ТМ Вязанка в оболочке целлофан в м/г среде. ВЕС.ПОКОМ</t>
  </si>
  <si>
    <t xml:space="preserve"> 515  Колбаса Сервелат Мясорубский Делюкс 0,3кг ТМ Стародворье  ПОКОМ</t>
  </si>
  <si>
    <t xml:space="preserve"> 516  Сосиски Классические ТМ Ядрена копоть 0,3кг  ПОКОМ</t>
  </si>
  <si>
    <t>БОНУС_ 456  Колбаса Филейная ТМ Особый рецепт ВЕС большой батон  ПОКОМ</t>
  </si>
  <si>
    <t>БОНУС_307 Колбаса Сервелат Мясорубский с мелкорубленным окороком 0,35 кг срез ТМ Стародворье   Поком</t>
  </si>
  <si>
    <t>БОНУС_319  Колбаса вареная Филейская ТМ Вязанка ТС Классическая, 0,45 кг. ПОКОМ</t>
  </si>
  <si>
    <t>БОНУС_412  Сосиски Баварские ТМ Стародворье 0,35 кг ПОКОМ</t>
  </si>
  <si>
    <t>БОНУС_Колбаса Сервелат Филедворский, фиброуз, в/у 0,35 кг срез,  ПОКОМ</t>
  </si>
  <si>
    <t xml:space="preserve"> 519  Грудинка 0,12 кг нарезка ТМ Стародворье  ПОКОМ</t>
  </si>
  <si>
    <t>БОНУС_ 017  Сосиски Вязанка Сливочные, Вязанка амицел ВЕС.ПОКОМ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</si>
  <si>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</si>
  <si>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</si>
  <si>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</si>
  <si>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</si>
  <si>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</si>
  <si>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</si>
  <si>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</si>
  <si>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</si>
  <si>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</si>
  <si>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медв</t>
  </si>
  <si>
    <t>тк</t>
  </si>
  <si>
    <t>атпр</t>
  </si>
  <si>
    <t>пудп</t>
  </si>
  <si>
    <t>пр</t>
  </si>
  <si>
    <t>коментарии</t>
  </si>
  <si>
    <t>вес</t>
  </si>
  <si>
    <t>02,05,</t>
  </si>
  <si>
    <t>05,05,</t>
  </si>
  <si>
    <t>06,05,</t>
  </si>
  <si>
    <t>07,05,</t>
  </si>
  <si>
    <t>11,04,</t>
  </si>
  <si>
    <t>18,04,</t>
  </si>
  <si>
    <t>25,04,</t>
  </si>
  <si>
    <t>01,05,</t>
  </si>
  <si>
    <t>бонмай</t>
  </si>
  <si>
    <t>5т</t>
  </si>
  <si>
    <t>Паша</t>
  </si>
  <si>
    <t>увел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</si>
</sst>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;[Red]\-0\ "/>
    <numFmt numFmtId="165" formatCode="0.00_ ;[Red]\-0.00\ "/>
    <numFmt numFmtId="166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165" fontId="3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5" fillId="4" borderId="2" xfId="0" applyNumberFormat="1" applyFont="1" applyFill="1" applyBorder="1" applyAlignment="1">
      <alignment horizontal="right" vertical="top"/>
    </xf>
    <xf numFmtId="0" fontId="6" fillId="5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7" fillId="0" borderId="0" xfId="0" applyFont="1" applyAlignment="1"/>
    <xf numFmtId="164" fontId="0" fillId="0" borderId="3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0" fontId="7" fillId="5" borderId="0" xfId="0" applyFont="1" applyFill="1" applyAlignment="1">
      <alignment horizontal="left"/>
    </xf>
    <xf numFmtId="164" fontId="0" fillId="5" borderId="0" xfId="0" applyNumberForma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30,04,25&#1087;&#1086;&#108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2;&#1103;&#1074;%2025-01,05,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88;%2001,05,25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23.04.2025 - 30.04.2025</v>
          </cell>
        </row>
        <row r="4">
          <cell r="C4" t="str">
            <v>Количество</v>
          </cell>
          <cell r="G4" t="str">
            <v>метка</v>
          </cell>
          <cell r="H4" t="str">
            <v>крат</v>
          </cell>
          <cell r="I4" t="str">
            <v>ср</v>
          </cell>
          <cell r="J4" t="str">
            <v>заяв</v>
          </cell>
          <cell r="K4" t="str">
            <v>разн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заказ</v>
          </cell>
          <cell r="T4" t="str">
            <v>пуд</v>
          </cell>
          <cell r="U4" t="str">
            <v>заказ</v>
          </cell>
          <cell r="V4" t="str">
            <v>заказ</v>
          </cell>
          <cell r="W4" t="str">
            <v>ср</v>
          </cell>
          <cell r="X4" t="str">
            <v>заказ</v>
          </cell>
          <cell r="Y4" t="str">
            <v>кон ост</v>
          </cell>
          <cell r="Z4" t="str">
            <v>факт</v>
          </cell>
          <cell r="AA4" t="str">
            <v>медв</v>
          </cell>
          <cell r="AB4" t="str">
            <v>тк</v>
          </cell>
          <cell r="AC4" t="str">
            <v>атпр</v>
          </cell>
          <cell r="AD4" t="str">
            <v>пудп</v>
          </cell>
          <cell r="AE4" t="str">
            <v>ср</v>
          </cell>
          <cell r="AF4" t="str">
            <v>ср</v>
          </cell>
          <cell r="AG4" t="str">
            <v>ср</v>
          </cell>
          <cell r="AH4" t="str">
            <v>пр</v>
          </cell>
          <cell r="AI4" t="str">
            <v>коментарии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L5" t="str">
            <v>01,05,</v>
          </cell>
          <cell r="M5" t="str">
            <v>02,05,</v>
          </cell>
          <cell r="T5" t="str">
            <v>05,05,</v>
          </cell>
          <cell r="V5" t="str">
            <v>05,05,</v>
          </cell>
          <cell r="X5" t="str">
            <v>06,05,</v>
          </cell>
          <cell r="AE5" t="str">
            <v>11,04,</v>
          </cell>
          <cell r="AF5" t="str">
            <v>18,04,</v>
          </cell>
          <cell r="AG5" t="str">
            <v>25,04,</v>
          </cell>
          <cell r="AH5" t="str">
            <v>30,04,</v>
          </cell>
        </row>
        <row r="6">
          <cell r="E6">
            <v>109663.72499999996</v>
          </cell>
          <cell r="F6">
            <v>68535.364999999991</v>
          </cell>
          <cell r="J6">
            <v>111607.15300000002</v>
          </cell>
          <cell r="K6">
            <v>-1943.4279999999981</v>
          </cell>
          <cell r="L6">
            <v>26390</v>
          </cell>
          <cell r="M6">
            <v>30160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13144</v>
          </cell>
          <cell r="U6">
            <v>0</v>
          </cell>
          <cell r="V6">
            <v>20230</v>
          </cell>
          <cell r="W6">
            <v>19971.945000000003</v>
          </cell>
          <cell r="X6">
            <v>26630</v>
          </cell>
          <cell r="AA6">
            <v>0</v>
          </cell>
          <cell r="AB6">
            <v>0</v>
          </cell>
          <cell r="AC6">
            <v>0</v>
          </cell>
          <cell r="AD6">
            <v>9804</v>
          </cell>
          <cell r="AE6">
            <v>21830.324200000003</v>
          </cell>
          <cell r="AF6">
            <v>22434.0684</v>
          </cell>
          <cell r="AG6">
            <v>19031.104599999999</v>
          </cell>
          <cell r="AH6">
            <v>22452.860000000004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316.34500000000003</v>
          </cell>
          <cell r="D7">
            <v>541.26499999999999</v>
          </cell>
          <cell r="E7">
            <v>472.75400000000002</v>
          </cell>
          <cell r="F7">
            <v>363.95499999999998</v>
          </cell>
          <cell r="G7" t="str">
            <v>н</v>
          </cell>
          <cell r="H7">
            <v>1</v>
          </cell>
          <cell r="I7">
            <v>45</v>
          </cell>
          <cell r="J7">
            <v>480.53800000000001</v>
          </cell>
          <cell r="K7">
            <v>-7.7839999999999918</v>
          </cell>
          <cell r="L7">
            <v>220</v>
          </cell>
          <cell r="M7">
            <v>100</v>
          </cell>
          <cell r="V7">
            <v>100</v>
          </cell>
          <cell r="W7">
            <v>94.55080000000001</v>
          </cell>
          <cell r="Y7">
            <v>8.291362949863986</v>
          </cell>
          <cell r="Z7">
            <v>3.8493064045994316</v>
          </cell>
          <cell r="AD7">
            <v>0</v>
          </cell>
          <cell r="AE7">
            <v>111.00160000000001</v>
          </cell>
          <cell r="AF7">
            <v>103.22059999999999</v>
          </cell>
          <cell r="AG7">
            <v>98.616</v>
          </cell>
          <cell r="AH7">
            <v>127.69199999999999</v>
          </cell>
          <cell r="AI7" t="str">
            <v>майяб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276.27300000000002</v>
          </cell>
          <cell r="D8">
            <v>681.59500000000003</v>
          </cell>
          <cell r="E8">
            <v>562.13300000000004</v>
          </cell>
          <cell r="F8">
            <v>369.84399999999999</v>
          </cell>
          <cell r="G8" t="str">
            <v>ябл</v>
          </cell>
          <cell r="H8">
            <v>1</v>
          </cell>
          <cell r="I8">
            <v>45</v>
          </cell>
          <cell r="J8">
            <v>547.80200000000002</v>
          </cell>
          <cell r="K8">
            <v>14.331000000000017</v>
          </cell>
          <cell r="L8">
            <v>100</v>
          </cell>
          <cell r="M8">
            <v>120</v>
          </cell>
          <cell r="V8">
            <v>120</v>
          </cell>
          <cell r="W8">
            <v>112.42660000000001</v>
          </cell>
          <cell r="X8">
            <v>190</v>
          </cell>
          <cell r="Y8">
            <v>8.0038353912686144</v>
          </cell>
          <cell r="Z8">
            <v>3.2896485351331446</v>
          </cell>
          <cell r="AD8">
            <v>0</v>
          </cell>
          <cell r="AE8">
            <v>124.7272</v>
          </cell>
          <cell r="AF8">
            <v>123.9046</v>
          </cell>
          <cell r="AG8">
            <v>96.839200000000005</v>
          </cell>
          <cell r="AH8">
            <v>108.477</v>
          </cell>
          <cell r="AI8">
            <v>0</v>
          </cell>
        </row>
        <row r="9">
          <cell r="A9" t="str">
            <v xml:space="preserve"> 017  Сосиски Вязанка Сливочные, Вязанка амицел ВЕС.ПОКОМ</v>
          </cell>
          <cell r="B9" t="str">
            <v>кг</v>
          </cell>
          <cell r="C9">
            <v>2035.769</v>
          </cell>
          <cell r="D9">
            <v>1246.75</v>
          </cell>
          <cell r="E9">
            <v>2123</v>
          </cell>
          <cell r="F9">
            <v>1199</v>
          </cell>
          <cell r="G9" t="str">
            <v>ткмай</v>
          </cell>
          <cell r="H9">
            <v>1</v>
          </cell>
          <cell r="I9">
            <v>45</v>
          </cell>
          <cell r="J9">
            <v>1847.576</v>
          </cell>
          <cell r="K9">
            <v>275.42399999999998</v>
          </cell>
          <cell r="L9">
            <v>300</v>
          </cell>
          <cell r="M9">
            <v>300</v>
          </cell>
          <cell r="V9">
            <v>700</v>
          </cell>
          <cell r="W9">
            <v>424.6</v>
          </cell>
          <cell r="X9">
            <v>900</v>
          </cell>
          <cell r="Y9">
            <v>8.0051813471502591</v>
          </cell>
          <cell r="Z9">
            <v>2.8238341968911915</v>
          </cell>
          <cell r="AD9">
            <v>0</v>
          </cell>
          <cell r="AE9">
            <v>491.8</v>
          </cell>
          <cell r="AF9">
            <v>534.4</v>
          </cell>
          <cell r="AG9">
            <v>367</v>
          </cell>
          <cell r="AH9">
            <v>473.25299999999999</v>
          </cell>
          <cell r="AI9" t="str">
            <v>продмай</v>
          </cell>
        </row>
        <row r="10">
          <cell r="A10" t="str">
            <v xml:space="preserve"> 023  Колбаса Докторская ГОСТ, Вязанка вектор, 0,4 кг, ПОКОМ</v>
          </cell>
          <cell r="B10" t="str">
            <v>шт</v>
          </cell>
          <cell r="C10">
            <v>1089</v>
          </cell>
          <cell r="D10">
            <v>3873</v>
          </cell>
          <cell r="E10">
            <v>3153</v>
          </cell>
          <cell r="F10">
            <v>1755</v>
          </cell>
          <cell r="G10" t="str">
            <v>ябл</v>
          </cell>
          <cell r="H10">
            <v>0.4</v>
          </cell>
          <cell r="I10">
            <v>45</v>
          </cell>
          <cell r="J10">
            <v>3206</v>
          </cell>
          <cell r="K10">
            <v>-53</v>
          </cell>
          <cell r="L10">
            <v>200</v>
          </cell>
          <cell r="M10">
            <v>500</v>
          </cell>
          <cell r="T10">
            <v>1030</v>
          </cell>
          <cell r="V10">
            <v>400</v>
          </cell>
          <cell r="W10">
            <v>476.6</v>
          </cell>
          <cell r="X10">
            <v>500</v>
          </cell>
          <cell r="Y10">
            <v>7.0394460763743174</v>
          </cell>
          <cell r="Z10">
            <v>3.6823331934536299</v>
          </cell>
          <cell r="AD10">
            <v>770</v>
          </cell>
          <cell r="AE10">
            <v>500.8</v>
          </cell>
          <cell r="AF10">
            <v>514.6</v>
          </cell>
          <cell r="AG10">
            <v>432</v>
          </cell>
          <cell r="AH10">
            <v>618</v>
          </cell>
          <cell r="AI10" t="str">
            <v>оконч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B11" t="str">
            <v>шт</v>
          </cell>
          <cell r="C11">
            <v>3282</v>
          </cell>
          <cell r="D11">
            <v>4129</v>
          </cell>
          <cell r="E11">
            <v>5002</v>
          </cell>
          <cell r="F11">
            <v>2338</v>
          </cell>
          <cell r="G11">
            <v>0</v>
          </cell>
          <cell r="H11">
            <v>0.45</v>
          </cell>
          <cell r="I11">
            <v>45</v>
          </cell>
          <cell r="J11">
            <v>5052</v>
          </cell>
          <cell r="K11">
            <v>-50</v>
          </cell>
          <cell r="L11">
            <v>800</v>
          </cell>
          <cell r="M11">
            <v>1000</v>
          </cell>
          <cell r="T11">
            <v>1002</v>
          </cell>
          <cell r="V11">
            <v>1200</v>
          </cell>
          <cell r="W11">
            <v>867.2</v>
          </cell>
          <cell r="X11">
            <v>1600</v>
          </cell>
          <cell r="Y11">
            <v>8.0004612546125458</v>
          </cell>
          <cell r="Z11">
            <v>2.6960332103321032</v>
          </cell>
          <cell r="AD11">
            <v>666</v>
          </cell>
          <cell r="AE11">
            <v>913</v>
          </cell>
          <cell r="AF11">
            <v>975.8</v>
          </cell>
          <cell r="AG11">
            <v>719.8</v>
          </cell>
          <cell r="AH11">
            <v>1085</v>
          </cell>
          <cell r="AI11" t="str">
            <v>продмай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B12" t="str">
            <v>шт</v>
          </cell>
          <cell r="C12">
            <v>2911</v>
          </cell>
          <cell r="D12">
            <v>4426</v>
          </cell>
          <cell r="E12">
            <v>5280</v>
          </cell>
          <cell r="F12">
            <v>1971</v>
          </cell>
          <cell r="G12" t="str">
            <v>оконч</v>
          </cell>
          <cell r="H12">
            <v>0.45</v>
          </cell>
          <cell r="I12">
            <v>45</v>
          </cell>
          <cell r="J12">
            <v>5358</v>
          </cell>
          <cell r="K12">
            <v>-78</v>
          </cell>
          <cell r="L12">
            <v>900</v>
          </cell>
          <cell r="M12">
            <v>1000</v>
          </cell>
          <cell r="T12">
            <v>936</v>
          </cell>
          <cell r="V12">
            <v>900</v>
          </cell>
          <cell r="W12">
            <v>750</v>
          </cell>
          <cell r="X12">
            <v>1200</v>
          </cell>
          <cell r="Y12">
            <v>7.9613333333333332</v>
          </cell>
          <cell r="Z12">
            <v>2.6280000000000001</v>
          </cell>
          <cell r="AD12">
            <v>1530</v>
          </cell>
          <cell r="AE12">
            <v>793.4</v>
          </cell>
          <cell r="AF12">
            <v>850.8</v>
          </cell>
          <cell r="AG12">
            <v>661</v>
          </cell>
          <cell r="AH12">
            <v>899</v>
          </cell>
          <cell r="AI12">
            <v>0</v>
          </cell>
        </row>
        <row r="13">
          <cell r="A13" t="str">
            <v xml:space="preserve"> 043  Ветчина Нежная ТМ Особый рецепт, п/а, 0,4кг    ПОКОМ</v>
          </cell>
          <cell r="B13" t="str">
            <v>шт</v>
          </cell>
          <cell r="C13">
            <v>24</v>
          </cell>
          <cell r="D13">
            <v>50</v>
          </cell>
          <cell r="E13">
            <v>32</v>
          </cell>
          <cell r="F13">
            <v>42</v>
          </cell>
          <cell r="G13">
            <v>0</v>
          </cell>
          <cell r="H13">
            <v>0.4</v>
          </cell>
          <cell r="I13">
            <v>50</v>
          </cell>
          <cell r="J13">
            <v>42</v>
          </cell>
          <cell r="K13">
            <v>-10</v>
          </cell>
          <cell r="L13">
            <v>0</v>
          </cell>
          <cell r="M13">
            <v>0</v>
          </cell>
          <cell r="W13">
            <v>6.4</v>
          </cell>
          <cell r="X13">
            <v>10</v>
          </cell>
          <cell r="Y13">
            <v>8.125</v>
          </cell>
          <cell r="Z13">
            <v>6.5625</v>
          </cell>
          <cell r="AD13">
            <v>0</v>
          </cell>
          <cell r="AE13">
            <v>8.4</v>
          </cell>
          <cell r="AF13">
            <v>9.6</v>
          </cell>
          <cell r="AG13">
            <v>5.2</v>
          </cell>
          <cell r="AH13">
            <v>17</v>
          </cell>
          <cell r="AI13">
            <v>0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B14" t="str">
            <v>шт</v>
          </cell>
          <cell r="C14">
            <v>516</v>
          </cell>
          <cell r="D14">
            <v>665</v>
          </cell>
          <cell r="E14">
            <v>240</v>
          </cell>
          <cell r="F14">
            <v>782</v>
          </cell>
          <cell r="G14">
            <v>0</v>
          </cell>
          <cell r="H14">
            <v>0.17</v>
          </cell>
          <cell r="I14">
            <v>180</v>
          </cell>
          <cell r="J14">
            <v>240</v>
          </cell>
          <cell r="K14">
            <v>0</v>
          </cell>
          <cell r="L14">
            <v>0</v>
          </cell>
          <cell r="M14">
            <v>200</v>
          </cell>
          <cell r="W14">
            <v>48</v>
          </cell>
          <cell r="Y14">
            <v>20.458333333333332</v>
          </cell>
          <cell r="Z14">
            <v>16.291666666666668</v>
          </cell>
          <cell r="AD14">
            <v>0</v>
          </cell>
          <cell r="AE14">
            <v>68.599999999999994</v>
          </cell>
          <cell r="AF14">
            <v>66.599999999999994</v>
          </cell>
          <cell r="AG14">
            <v>56.6</v>
          </cell>
          <cell r="AH14">
            <v>37</v>
          </cell>
          <cell r="AI14" t="str">
            <v>склад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B15" t="str">
            <v>шт</v>
          </cell>
          <cell r="C15">
            <v>25</v>
          </cell>
          <cell r="D15">
            <v>333</v>
          </cell>
          <cell r="E15">
            <v>257</v>
          </cell>
          <cell r="F15">
            <v>89</v>
          </cell>
          <cell r="G15">
            <v>0</v>
          </cell>
          <cell r="H15">
            <v>0.3</v>
          </cell>
          <cell r="I15">
            <v>40</v>
          </cell>
          <cell r="J15">
            <v>349</v>
          </cell>
          <cell r="K15">
            <v>-92</v>
          </cell>
          <cell r="L15">
            <v>60</v>
          </cell>
          <cell r="M15">
            <v>60</v>
          </cell>
          <cell r="V15">
            <v>100</v>
          </cell>
          <cell r="W15">
            <v>51.4</v>
          </cell>
          <cell r="X15">
            <v>100</v>
          </cell>
          <cell r="Y15">
            <v>7.9571984435797667</v>
          </cell>
          <cell r="Z15">
            <v>1.7315175097276265</v>
          </cell>
          <cell r="AD15">
            <v>0</v>
          </cell>
          <cell r="AE15">
            <v>41.4</v>
          </cell>
          <cell r="AF15">
            <v>38.799999999999997</v>
          </cell>
          <cell r="AG15">
            <v>38.4</v>
          </cell>
          <cell r="AH15">
            <v>56</v>
          </cell>
          <cell r="AI15">
            <v>0</v>
          </cell>
        </row>
        <row r="16">
          <cell r="A16" t="str">
            <v xml:space="preserve"> 083  Колбаса Швейцарская 0,17 кг., ШТ., сырокопченая   ПОКОМ</v>
          </cell>
          <cell r="B16" t="str">
            <v>шт</v>
          </cell>
          <cell r="C16">
            <v>2685</v>
          </cell>
          <cell r="D16">
            <v>2901</v>
          </cell>
          <cell r="E16">
            <v>1133</v>
          </cell>
          <cell r="F16">
            <v>3950</v>
          </cell>
          <cell r="G16">
            <v>0</v>
          </cell>
          <cell r="H16">
            <v>0.17</v>
          </cell>
          <cell r="I16">
            <v>180</v>
          </cell>
          <cell r="J16">
            <v>1152</v>
          </cell>
          <cell r="K16">
            <v>-19</v>
          </cell>
          <cell r="L16">
            <v>0</v>
          </cell>
          <cell r="M16">
            <v>500</v>
          </cell>
          <cell r="W16">
            <v>226.6</v>
          </cell>
          <cell r="Y16">
            <v>19.638128861429834</v>
          </cell>
          <cell r="Z16">
            <v>17.431597528684907</v>
          </cell>
          <cell r="AD16">
            <v>0</v>
          </cell>
          <cell r="AE16">
            <v>265.39999999999998</v>
          </cell>
          <cell r="AF16">
            <v>331.6</v>
          </cell>
          <cell r="AG16">
            <v>257</v>
          </cell>
          <cell r="AH16">
            <v>225</v>
          </cell>
          <cell r="AI16">
            <v>0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B17" t="str">
            <v>шт</v>
          </cell>
          <cell r="C17">
            <v>494</v>
          </cell>
          <cell r="D17">
            <v>869</v>
          </cell>
          <cell r="E17">
            <v>755</v>
          </cell>
          <cell r="F17">
            <v>587</v>
          </cell>
          <cell r="G17">
            <v>0</v>
          </cell>
          <cell r="H17">
            <v>0.35</v>
          </cell>
          <cell r="I17">
            <v>45</v>
          </cell>
          <cell r="J17">
            <v>795</v>
          </cell>
          <cell r="K17">
            <v>-40</v>
          </cell>
          <cell r="L17">
            <v>200</v>
          </cell>
          <cell r="M17">
            <v>160</v>
          </cell>
          <cell r="V17">
            <v>120</v>
          </cell>
          <cell r="W17">
            <v>151</v>
          </cell>
          <cell r="X17">
            <v>150</v>
          </cell>
          <cell r="Y17">
            <v>8.0596026490066226</v>
          </cell>
          <cell r="Z17">
            <v>3.8874172185430464</v>
          </cell>
          <cell r="AD17">
            <v>0</v>
          </cell>
          <cell r="AE17">
            <v>166.4</v>
          </cell>
          <cell r="AF17">
            <v>164.2</v>
          </cell>
          <cell r="AG17">
            <v>145.6</v>
          </cell>
          <cell r="AH17">
            <v>122</v>
          </cell>
          <cell r="AI17" t="str">
            <v>продмай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B18" t="str">
            <v>шт</v>
          </cell>
          <cell r="C18">
            <v>52</v>
          </cell>
          <cell r="D18">
            <v>468</v>
          </cell>
          <cell r="E18">
            <v>234</v>
          </cell>
          <cell r="F18">
            <v>102</v>
          </cell>
          <cell r="G18" t="str">
            <v>н</v>
          </cell>
          <cell r="H18">
            <v>0.35</v>
          </cell>
          <cell r="I18">
            <v>45</v>
          </cell>
          <cell r="J18">
            <v>253</v>
          </cell>
          <cell r="K18">
            <v>-19</v>
          </cell>
          <cell r="L18">
            <v>0</v>
          </cell>
          <cell r="M18">
            <v>10</v>
          </cell>
          <cell r="T18">
            <v>78</v>
          </cell>
          <cell r="V18">
            <v>50</v>
          </cell>
          <cell r="W18">
            <v>22.8</v>
          </cell>
          <cell r="X18">
            <v>20</v>
          </cell>
          <cell r="Y18">
            <v>7.9824561403508767</v>
          </cell>
          <cell r="Z18">
            <v>4.4736842105263159</v>
          </cell>
          <cell r="AD18">
            <v>120</v>
          </cell>
          <cell r="AE18">
            <v>21</v>
          </cell>
          <cell r="AF18">
            <v>25.6</v>
          </cell>
          <cell r="AG18">
            <v>18.399999999999999</v>
          </cell>
          <cell r="AH18">
            <v>28</v>
          </cell>
          <cell r="AI18">
            <v>0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B19" t="str">
            <v>шт</v>
          </cell>
          <cell r="C19">
            <v>180</v>
          </cell>
          <cell r="D19">
            <v>153</v>
          </cell>
          <cell r="E19">
            <v>175</v>
          </cell>
          <cell r="F19">
            <v>150</v>
          </cell>
          <cell r="G19">
            <v>0</v>
          </cell>
          <cell r="H19">
            <v>0.35</v>
          </cell>
          <cell r="I19">
            <v>45</v>
          </cell>
          <cell r="J19">
            <v>195</v>
          </cell>
          <cell r="K19">
            <v>-20</v>
          </cell>
          <cell r="L19">
            <v>0</v>
          </cell>
          <cell r="M19">
            <v>20</v>
          </cell>
          <cell r="T19">
            <v>24</v>
          </cell>
          <cell r="V19">
            <v>80</v>
          </cell>
          <cell r="W19">
            <v>35</v>
          </cell>
          <cell r="X19">
            <v>30</v>
          </cell>
          <cell r="Y19">
            <v>8</v>
          </cell>
          <cell r="Z19">
            <v>4.2857142857142856</v>
          </cell>
          <cell r="AD19">
            <v>0</v>
          </cell>
          <cell r="AE19">
            <v>33.200000000000003</v>
          </cell>
          <cell r="AF19">
            <v>42.4</v>
          </cell>
          <cell r="AG19">
            <v>28.6</v>
          </cell>
          <cell r="AH19">
            <v>37</v>
          </cell>
          <cell r="AI19" t="str">
            <v>увел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B20" t="str">
            <v>шт</v>
          </cell>
          <cell r="C20">
            <v>577</v>
          </cell>
          <cell r="D20">
            <v>501</v>
          </cell>
          <cell r="E20">
            <v>501</v>
          </cell>
          <cell r="F20">
            <v>566</v>
          </cell>
          <cell r="G20">
            <v>0</v>
          </cell>
          <cell r="H20">
            <v>0.35</v>
          </cell>
          <cell r="I20">
            <v>45</v>
          </cell>
          <cell r="J20">
            <v>501</v>
          </cell>
          <cell r="K20">
            <v>0</v>
          </cell>
          <cell r="L20">
            <v>0</v>
          </cell>
          <cell r="M20">
            <v>100</v>
          </cell>
          <cell r="V20">
            <v>150</v>
          </cell>
          <cell r="W20">
            <v>100.2</v>
          </cell>
          <cell r="X20">
            <v>100</v>
          </cell>
          <cell r="Y20">
            <v>9.1417165668662665</v>
          </cell>
          <cell r="Z20">
            <v>5.6487025948103788</v>
          </cell>
          <cell r="AD20">
            <v>0</v>
          </cell>
          <cell r="AE20">
            <v>116.6</v>
          </cell>
          <cell r="AF20">
            <v>136.80000000000001</v>
          </cell>
          <cell r="AG20">
            <v>86.8</v>
          </cell>
          <cell r="AH20">
            <v>145</v>
          </cell>
          <cell r="AI20" t="str">
            <v>продмай</v>
          </cell>
        </row>
        <row r="21">
          <cell r="A21" t="str">
            <v xml:space="preserve"> 200  Ветчина Дугушка ТМ Стародворье, вектор в/у    ПОКОМ</v>
          </cell>
          <cell r="B21" t="str">
            <v>кг</v>
          </cell>
          <cell r="C21">
            <v>540.46</v>
          </cell>
          <cell r="D21">
            <v>712.13499999999999</v>
          </cell>
          <cell r="E21">
            <v>509.69499999999999</v>
          </cell>
          <cell r="F21">
            <v>371.745</v>
          </cell>
          <cell r="G21" t="str">
            <v>тк3004,</v>
          </cell>
          <cell r="H21">
            <v>1</v>
          </cell>
          <cell r="I21">
            <v>50</v>
          </cell>
          <cell r="J21">
            <v>498.94499999999999</v>
          </cell>
          <cell r="K21">
            <v>10.75</v>
          </cell>
          <cell r="L21">
            <v>100</v>
          </cell>
          <cell r="M21">
            <v>50</v>
          </cell>
          <cell r="V21">
            <v>150</v>
          </cell>
          <cell r="W21">
            <v>101.93899999999999</v>
          </cell>
          <cell r="X21">
            <v>150</v>
          </cell>
          <cell r="Y21">
            <v>8.0611444098921918</v>
          </cell>
          <cell r="Z21">
            <v>3.6467397168895128</v>
          </cell>
          <cell r="AD21">
            <v>0</v>
          </cell>
          <cell r="AE21">
            <v>102.1352</v>
          </cell>
          <cell r="AF21">
            <v>120.3356</v>
          </cell>
          <cell r="AG21">
            <v>87.061599999999999</v>
          </cell>
          <cell r="AH21">
            <v>89.590999999999994</v>
          </cell>
          <cell r="AI21">
            <v>0</v>
          </cell>
        </row>
        <row r="22">
          <cell r="A22" t="str">
            <v xml:space="preserve"> 201  Ветчина Нежная ТМ Особый рецепт, (2,5кг), ПОКОМ</v>
          </cell>
          <cell r="B22" t="str">
            <v>кг</v>
          </cell>
          <cell r="C22">
            <v>4145.393</v>
          </cell>
          <cell r="D22">
            <v>32592.919000000002</v>
          </cell>
          <cell r="E22">
            <v>4452.2030000000004</v>
          </cell>
          <cell r="F22">
            <v>3049.7289999999998</v>
          </cell>
          <cell r="G22" t="str">
            <v>ткмай</v>
          </cell>
          <cell r="H22">
            <v>1</v>
          </cell>
          <cell r="I22">
            <v>50</v>
          </cell>
          <cell r="J22">
            <v>4522.9799999999996</v>
          </cell>
          <cell r="K22">
            <v>-70.776999999999134</v>
          </cell>
          <cell r="L22">
            <v>1000</v>
          </cell>
          <cell r="M22">
            <v>1000</v>
          </cell>
          <cell r="V22">
            <v>1200</v>
          </cell>
          <cell r="W22">
            <v>890.44060000000013</v>
          </cell>
          <cell r="X22">
            <v>1800</v>
          </cell>
          <cell r="Y22">
            <v>9.0401639368195905</v>
          </cell>
          <cell r="Z22">
            <v>3.4249662470466862</v>
          </cell>
          <cell r="AD22">
            <v>0</v>
          </cell>
          <cell r="AE22">
            <v>971.89419999999996</v>
          </cell>
          <cell r="AF22">
            <v>1130.874</v>
          </cell>
          <cell r="AG22">
            <v>783.96580000000006</v>
          </cell>
          <cell r="AH22">
            <v>1089.6869999999999</v>
          </cell>
          <cell r="AI22" t="str">
            <v>майяб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B23" t="str">
            <v>кг</v>
          </cell>
          <cell r="C23">
            <v>281.23599999999999</v>
          </cell>
          <cell r="D23">
            <v>559.77200000000005</v>
          </cell>
          <cell r="E23">
            <v>440.29</v>
          </cell>
          <cell r="F23">
            <v>142.55799999999999</v>
          </cell>
          <cell r="G23">
            <v>0</v>
          </cell>
          <cell r="H23">
            <v>1</v>
          </cell>
          <cell r="I23">
            <v>50</v>
          </cell>
          <cell r="J23">
            <v>430.661</v>
          </cell>
          <cell r="K23">
            <v>9.6290000000000191</v>
          </cell>
          <cell r="L23">
            <v>250</v>
          </cell>
          <cell r="M23">
            <v>100</v>
          </cell>
          <cell r="V23">
            <v>100</v>
          </cell>
          <cell r="W23">
            <v>88.058000000000007</v>
          </cell>
          <cell r="X23">
            <v>120</v>
          </cell>
          <cell r="Y23">
            <v>8.0919166912716616</v>
          </cell>
          <cell r="Z23">
            <v>1.6189102636898405</v>
          </cell>
          <cell r="AD23">
            <v>0</v>
          </cell>
          <cell r="AE23">
            <v>81.249800000000008</v>
          </cell>
          <cell r="AF23">
            <v>77.552999999999997</v>
          </cell>
          <cell r="AG23">
            <v>79.462000000000003</v>
          </cell>
          <cell r="AH23">
            <v>98.918999999999997</v>
          </cell>
          <cell r="AI23">
            <v>0</v>
          </cell>
        </row>
        <row r="24">
          <cell r="A24" t="str">
            <v xml:space="preserve"> 219  Колбаса Докторская Особая ТМ Особый рецепт, ВЕС  ПОКОМ</v>
          </cell>
          <cell r="B24" t="str">
            <v>кг</v>
          </cell>
          <cell r="C24">
            <v>617.03099999999995</v>
          </cell>
          <cell r="D24">
            <v>1655.2360000000001</v>
          </cell>
          <cell r="E24">
            <v>679.95899999999995</v>
          </cell>
          <cell r="F24">
            <v>992.17700000000002</v>
          </cell>
          <cell r="G24">
            <v>0</v>
          </cell>
          <cell r="H24">
            <v>1</v>
          </cell>
          <cell r="I24">
            <v>60</v>
          </cell>
          <cell r="J24">
            <v>678.33299999999997</v>
          </cell>
          <cell r="K24">
            <v>1.6259999999999764</v>
          </cell>
          <cell r="L24">
            <v>0</v>
          </cell>
          <cell r="M24">
            <v>0</v>
          </cell>
          <cell r="W24">
            <v>135.99179999999998</v>
          </cell>
          <cell r="X24">
            <v>100</v>
          </cell>
          <cell r="Y24">
            <v>8.0311974692591779</v>
          </cell>
          <cell r="Z24">
            <v>7.2958590150288485</v>
          </cell>
          <cell r="AD24">
            <v>0</v>
          </cell>
          <cell r="AE24">
            <v>149.3588</v>
          </cell>
          <cell r="AF24">
            <v>203.018</v>
          </cell>
          <cell r="AG24">
            <v>123.87260000000001</v>
          </cell>
          <cell r="AH24">
            <v>130.036</v>
          </cell>
          <cell r="AI24">
            <v>0</v>
          </cell>
        </row>
        <row r="25">
          <cell r="A25" t="str">
            <v xml:space="preserve"> 229  Колбаса Молочная Дугушка, в/у, ВЕС, ТМ Стародворье   ПОКОМ</v>
          </cell>
          <cell r="B25" t="str">
            <v>кг</v>
          </cell>
          <cell r="C25">
            <v>524.83399999999995</v>
          </cell>
          <cell r="D25">
            <v>883.41899999999998</v>
          </cell>
          <cell r="E25">
            <v>567.10799999999995</v>
          </cell>
          <cell r="F25">
            <v>299.63200000000001</v>
          </cell>
          <cell r="G25" t="str">
            <v>тк3004,</v>
          </cell>
          <cell r="H25">
            <v>1</v>
          </cell>
          <cell r="I25">
            <v>50</v>
          </cell>
          <cell r="J25">
            <v>567.94799999999998</v>
          </cell>
          <cell r="K25">
            <v>-0.84000000000003183</v>
          </cell>
          <cell r="L25">
            <v>120</v>
          </cell>
          <cell r="M25">
            <v>150</v>
          </cell>
          <cell r="V25">
            <v>160</v>
          </cell>
          <cell r="W25">
            <v>113.42159999999998</v>
          </cell>
          <cell r="X25">
            <v>180</v>
          </cell>
          <cell r="Y25">
            <v>8.0199186045691491</v>
          </cell>
          <cell r="Z25">
            <v>2.6417543042947731</v>
          </cell>
          <cell r="AD25">
            <v>0</v>
          </cell>
          <cell r="AE25">
            <v>111.00840000000001</v>
          </cell>
          <cell r="AF25">
            <v>121.9254</v>
          </cell>
          <cell r="AG25">
            <v>99.508600000000001</v>
          </cell>
          <cell r="AH25">
            <v>119.982</v>
          </cell>
          <cell r="AI25">
            <v>0</v>
          </cell>
        </row>
        <row r="26">
          <cell r="A26" t="str">
            <v xml:space="preserve"> 236  Колбаса Рубленая ЗАПЕЧ. Дугушка ТМ Стародворье, вектор, в/к    ПОКОМ</v>
          </cell>
          <cell r="B26" t="str">
            <v>кг</v>
          </cell>
          <cell r="C26">
            <v>129.71299999999999</v>
          </cell>
          <cell r="D26">
            <v>177.529</v>
          </cell>
          <cell r="E26">
            <v>151.477</v>
          </cell>
          <cell r="F26">
            <v>148.78899999999999</v>
          </cell>
          <cell r="G26">
            <v>0</v>
          </cell>
          <cell r="H26">
            <v>1</v>
          </cell>
          <cell r="I26">
            <v>60</v>
          </cell>
          <cell r="J26">
            <v>172.85400000000001</v>
          </cell>
          <cell r="K26">
            <v>-21.37700000000001</v>
          </cell>
          <cell r="L26">
            <v>0</v>
          </cell>
          <cell r="M26">
            <v>30</v>
          </cell>
          <cell r="V26">
            <v>20</v>
          </cell>
          <cell r="W26">
            <v>30.295400000000001</v>
          </cell>
          <cell r="X26">
            <v>50</v>
          </cell>
          <cell r="Y26">
            <v>8.2121048079906522</v>
          </cell>
          <cell r="Z26">
            <v>4.9112736587072616</v>
          </cell>
          <cell r="AD26">
            <v>0</v>
          </cell>
          <cell r="AE26">
            <v>41.490400000000001</v>
          </cell>
          <cell r="AF26">
            <v>41.4086</v>
          </cell>
          <cell r="AG26">
            <v>28.322600000000001</v>
          </cell>
          <cell r="AH26">
            <v>35.063000000000002</v>
          </cell>
          <cell r="AI26">
            <v>0</v>
          </cell>
        </row>
        <row r="27">
          <cell r="A27" t="str">
            <v xml:space="preserve"> 239  Колбаса Салями запеч Дугушка, оболочка вектор, ВЕС, ТМ Стародворье  ПОКОМ</v>
          </cell>
          <cell r="B27" t="str">
            <v>кг</v>
          </cell>
          <cell r="C27">
            <v>231.52</v>
          </cell>
          <cell r="D27">
            <v>68.412000000000006</v>
          </cell>
          <cell r="E27">
            <v>179.08199999999999</v>
          </cell>
          <cell r="F27">
            <v>117.309</v>
          </cell>
          <cell r="G27">
            <v>0</v>
          </cell>
          <cell r="H27">
            <v>1</v>
          </cell>
          <cell r="I27">
            <v>60</v>
          </cell>
          <cell r="J27">
            <v>193.964</v>
          </cell>
          <cell r="K27">
            <v>-14.882000000000005</v>
          </cell>
          <cell r="L27">
            <v>20</v>
          </cell>
          <cell r="M27">
            <v>50</v>
          </cell>
          <cell r="V27">
            <v>50</v>
          </cell>
          <cell r="W27">
            <v>35.816400000000002</v>
          </cell>
          <cell r="X27">
            <v>50</v>
          </cell>
          <cell r="Y27">
            <v>8.0217163087300776</v>
          </cell>
          <cell r="Z27">
            <v>3.2752872985559685</v>
          </cell>
          <cell r="AD27">
            <v>0</v>
          </cell>
          <cell r="AE27">
            <v>39.212200000000003</v>
          </cell>
          <cell r="AF27">
            <v>39.557000000000002</v>
          </cell>
          <cell r="AG27">
            <v>30.242399999999996</v>
          </cell>
          <cell r="AH27">
            <v>29.135000000000002</v>
          </cell>
          <cell r="AI27">
            <v>0</v>
          </cell>
        </row>
        <row r="28">
          <cell r="A28" t="str">
            <v xml:space="preserve"> 242  Колбаса Сервелат ЗАПЕЧ.Дугушка ТМ Стародворье, вектор, в/к     ПОКОМ</v>
          </cell>
          <cell r="B28" t="str">
            <v>кг</v>
          </cell>
          <cell r="C28">
            <v>541.36800000000005</v>
          </cell>
          <cell r="D28">
            <v>437.25799999999998</v>
          </cell>
          <cell r="E28">
            <v>528.99800000000005</v>
          </cell>
          <cell r="F28">
            <v>434.80700000000002</v>
          </cell>
          <cell r="G28" t="str">
            <v>ткмай</v>
          </cell>
          <cell r="H28">
            <v>1</v>
          </cell>
          <cell r="I28">
            <v>60</v>
          </cell>
          <cell r="J28">
            <v>523.80499999999995</v>
          </cell>
          <cell r="K28">
            <v>5.1930000000000973</v>
          </cell>
          <cell r="L28">
            <v>0</v>
          </cell>
          <cell r="M28">
            <v>0</v>
          </cell>
          <cell r="V28">
            <v>200</v>
          </cell>
          <cell r="W28">
            <v>105.79960000000001</v>
          </cell>
          <cell r="X28">
            <v>220</v>
          </cell>
          <cell r="Y28">
            <v>8.079491793919825</v>
          </cell>
          <cell r="Z28">
            <v>4.109722532032257</v>
          </cell>
          <cell r="AD28">
            <v>0</v>
          </cell>
          <cell r="AE28">
            <v>94.239599999999996</v>
          </cell>
          <cell r="AF28">
            <v>111.55940000000001</v>
          </cell>
          <cell r="AG28">
            <v>70.067599999999999</v>
          </cell>
          <cell r="AH28">
            <v>84.058999999999997</v>
          </cell>
          <cell r="AI28" t="str">
            <v>увел</v>
          </cell>
        </row>
        <row r="29">
          <cell r="A29" t="str">
            <v xml:space="preserve"> 247  Сардельки Нежные, ВЕС.  ПОКОМ</v>
          </cell>
          <cell r="B29" t="str">
            <v>кг</v>
          </cell>
          <cell r="C29">
            <v>87.62</v>
          </cell>
          <cell r="D29">
            <v>187.97499999999999</v>
          </cell>
          <cell r="E29">
            <v>165.17400000000001</v>
          </cell>
          <cell r="F29">
            <v>104.73399999999999</v>
          </cell>
          <cell r="G29">
            <v>0</v>
          </cell>
          <cell r="H29">
            <v>1</v>
          </cell>
          <cell r="I29">
            <v>30</v>
          </cell>
          <cell r="J29">
            <v>160.30199999999999</v>
          </cell>
          <cell r="K29">
            <v>4.8720000000000141</v>
          </cell>
          <cell r="L29">
            <v>40</v>
          </cell>
          <cell r="M29">
            <v>20</v>
          </cell>
          <cell r="V29">
            <v>30</v>
          </cell>
          <cell r="W29">
            <v>33.034800000000004</v>
          </cell>
          <cell r="X29">
            <v>40</v>
          </cell>
          <cell r="Y29">
            <v>7.1056582755155153</v>
          </cell>
          <cell r="Z29">
            <v>3.1704142298424687</v>
          </cell>
          <cell r="AD29">
            <v>0</v>
          </cell>
          <cell r="AE29">
            <v>32.448999999999998</v>
          </cell>
          <cell r="AF29">
            <v>35.486000000000004</v>
          </cell>
          <cell r="AG29">
            <v>32.340199999999996</v>
          </cell>
          <cell r="AH29">
            <v>31.446999999999999</v>
          </cell>
          <cell r="AI29">
            <v>0</v>
          </cell>
        </row>
        <row r="30">
          <cell r="A30" t="str">
            <v xml:space="preserve"> 248  Сардельки Сочные ТМ Особый рецепт,   ПОКОМ</v>
          </cell>
          <cell r="B30" t="str">
            <v>кг</v>
          </cell>
          <cell r="C30">
            <v>123.086</v>
          </cell>
          <cell r="D30">
            <v>98.427999999999997</v>
          </cell>
          <cell r="E30">
            <v>122.29900000000001</v>
          </cell>
          <cell r="F30">
            <v>93.227999999999994</v>
          </cell>
          <cell r="G30" t="str">
            <v>н</v>
          </cell>
          <cell r="H30">
            <v>1</v>
          </cell>
          <cell r="I30">
            <v>30</v>
          </cell>
          <cell r="J30">
            <v>131.97499999999999</v>
          </cell>
          <cell r="K30">
            <v>-9.6759999999999877</v>
          </cell>
          <cell r="L30">
            <v>0</v>
          </cell>
          <cell r="M30">
            <v>0</v>
          </cell>
          <cell r="V30">
            <v>50</v>
          </cell>
          <cell r="W30">
            <v>24.459800000000001</v>
          </cell>
          <cell r="X30">
            <v>30</v>
          </cell>
          <cell r="Y30">
            <v>7.0821511214319006</v>
          </cell>
          <cell r="Z30">
            <v>3.8114784258252312</v>
          </cell>
          <cell r="AD30">
            <v>0</v>
          </cell>
          <cell r="AE30">
            <v>26.762400000000003</v>
          </cell>
          <cell r="AF30">
            <v>28.4788</v>
          </cell>
          <cell r="AG30">
            <v>17.306999999999999</v>
          </cell>
          <cell r="AH30">
            <v>15.039</v>
          </cell>
          <cell r="AI30">
            <v>0</v>
          </cell>
        </row>
        <row r="31">
          <cell r="A31" t="str">
            <v xml:space="preserve"> 250  Сардельки стародворские с говядиной в обол. NDX, ВЕС. ПОКОМ</v>
          </cell>
          <cell r="B31" t="str">
            <v>кг</v>
          </cell>
          <cell r="C31">
            <v>819.57</v>
          </cell>
          <cell r="D31">
            <v>919.06200000000001</v>
          </cell>
          <cell r="E31">
            <v>1216.414</v>
          </cell>
          <cell r="F31">
            <v>459.38600000000002</v>
          </cell>
          <cell r="G31" t="str">
            <v>ткмай</v>
          </cell>
          <cell r="H31">
            <v>1</v>
          </cell>
          <cell r="I31">
            <v>30</v>
          </cell>
          <cell r="J31">
            <v>1263.32</v>
          </cell>
          <cell r="K31">
            <v>-46.905999999999949</v>
          </cell>
          <cell r="L31">
            <v>500</v>
          </cell>
          <cell r="M31">
            <v>350</v>
          </cell>
          <cell r="V31">
            <v>350</v>
          </cell>
          <cell r="W31">
            <v>243.28280000000001</v>
          </cell>
          <cell r="X31">
            <v>400</v>
          </cell>
          <cell r="Y31">
            <v>8.4649880714953945</v>
          </cell>
          <cell r="Z31">
            <v>1.8882798126295817</v>
          </cell>
          <cell r="AD31">
            <v>0</v>
          </cell>
          <cell r="AE31">
            <v>254.77800000000002</v>
          </cell>
          <cell r="AF31">
            <v>244.63180000000003</v>
          </cell>
          <cell r="AG31">
            <v>213.4272</v>
          </cell>
          <cell r="AH31">
            <v>271.91000000000003</v>
          </cell>
          <cell r="AI31" t="str">
            <v>майяб</v>
          </cell>
        </row>
        <row r="32">
          <cell r="A32" t="str">
            <v xml:space="preserve"> 255  Сосиски Молочные для завтрака ТМ Особый рецепт, п/а МГС, ВЕС, ТМ Стародворье  ПОКОМ</v>
          </cell>
          <cell r="B32" t="str">
            <v>кг</v>
          </cell>
          <cell r="C32">
            <v>14.683999999999999</v>
          </cell>
          <cell r="D32">
            <v>128.01900000000001</v>
          </cell>
          <cell r="E32">
            <v>76.87</v>
          </cell>
          <cell r="F32">
            <v>59.651000000000003</v>
          </cell>
          <cell r="G32">
            <v>0</v>
          </cell>
          <cell r="H32">
            <v>1</v>
          </cell>
          <cell r="I32">
            <v>40</v>
          </cell>
          <cell r="J32">
            <v>69.406000000000006</v>
          </cell>
          <cell r="K32">
            <v>7.4639999999999986</v>
          </cell>
          <cell r="L32">
            <v>0</v>
          </cell>
          <cell r="M32">
            <v>10</v>
          </cell>
          <cell r="V32">
            <v>30</v>
          </cell>
          <cell r="W32">
            <v>15.374000000000001</v>
          </cell>
          <cell r="X32">
            <v>30</v>
          </cell>
          <cell r="Y32">
            <v>8.4331338623650325</v>
          </cell>
          <cell r="Z32">
            <v>3.8799921946142839</v>
          </cell>
          <cell r="AD32">
            <v>0</v>
          </cell>
          <cell r="AE32">
            <v>17.648199999999999</v>
          </cell>
          <cell r="AF32">
            <v>12.8934</v>
          </cell>
          <cell r="AG32">
            <v>12.8042</v>
          </cell>
          <cell r="AH32">
            <v>16.837</v>
          </cell>
          <cell r="AI32" t="str">
            <v>склад</v>
          </cell>
        </row>
        <row r="33">
          <cell r="A33" t="str">
            <v xml:space="preserve"> 257  Сосиски Молочные оригинальные ТМ Особый рецепт, ВЕС.   ПОКОМ</v>
          </cell>
          <cell r="B33" t="str">
            <v>кг</v>
          </cell>
          <cell r="C33">
            <v>118.34399999999999</v>
          </cell>
          <cell r="D33">
            <v>111.02</v>
          </cell>
          <cell r="E33">
            <v>166.93600000000001</v>
          </cell>
          <cell r="F33">
            <v>59.106000000000002</v>
          </cell>
          <cell r="G33" t="str">
            <v>н</v>
          </cell>
          <cell r="H33">
            <v>1</v>
          </cell>
          <cell r="I33">
            <v>35</v>
          </cell>
          <cell r="J33">
            <v>165.851</v>
          </cell>
          <cell r="K33">
            <v>1.085000000000008</v>
          </cell>
          <cell r="L33">
            <v>70</v>
          </cell>
          <cell r="M33">
            <v>50</v>
          </cell>
          <cell r="V33">
            <v>40</v>
          </cell>
          <cell r="W33">
            <v>33.3872</v>
          </cell>
          <cell r="X33">
            <v>50</v>
          </cell>
          <cell r="Y33">
            <v>8.0601547898595864</v>
          </cell>
          <cell r="Z33">
            <v>1.7703191642306033</v>
          </cell>
          <cell r="AD33">
            <v>0</v>
          </cell>
          <cell r="AE33">
            <v>34.061</v>
          </cell>
          <cell r="AF33">
            <v>27.756999999999998</v>
          </cell>
          <cell r="AG33">
            <v>28.387400000000003</v>
          </cell>
          <cell r="AH33">
            <v>80.363</v>
          </cell>
          <cell r="AI33">
            <v>0</v>
          </cell>
        </row>
        <row r="34">
          <cell r="A34" t="str">
            <v xml:space="preserve"> 263  Шпикачки Стародворские, ВЕС.  ПОКОМ</v>
          </cell>
          <cell r="B34" t="str">
            <v>кг</v>
          </cell>
          <cell r="C34">
            <v>105.373</v>
          </cell>
          <cell r="D34">
            <v>35.726999999999997</v>
          </cell>
          <cell r="E34">
            <v>105.825</v>
          </cell>
          <cell r="F34">
            <v>35.274999999999999</v>
          </cell>
          <cell r="G34">
            <v>0</v>
          </cell>
          <cell r="H34">
            <v>1</v>
          </cell>
          <cell r="I34">
            <v>30</v>
          </cell>
          <cell r="J34">
            <v>130.26300000000001</v>
          </cell>
          <cell r="K34">
            <v>-24.438000000000002</v>
          </cell>
          <cell r="L34">
            <v>40</v>
          </cell>
          <cell r="M34">
            <v>30</v>
          </cell>
          <cell r="V34">
            <v>20</v>
          </cell>
          <cell r="W34">
            <v>21.164999999999999</v>
          </cell>
          <cell r="X34">
            <v>20</v>
          </cell>
          <cell r="Y34">
            <v>6.8639262934089302</v>
          </cell>
          <cell r="Z34">
            <v>1.6666666666666667</v>
          </cell>
          <cell r="AD34">
            <v>0</v>
          </cell>
          <cell r="AE34">
            <v>22.334</v>
          </cell>
          <cell r="AF34">
            <v>16.7682</v>
          </cell>
          <cell r="AG34">
            <v>19.377000000000002</v>
          </cell>
          <cell r="AH34">
            <v>5.7</v>
          </cell>
          <cell r="AI34" t="str">
            <v>склад</v>
          </cell>
        </row>
        <row r="35">
          <cell r="A35" t="str">
            <v xml:space="preserve"> 265  Колбаса Балыкбургская, ВЕС, ТМ Баварушка  ПОКОМ</v>
          </cell>
          <cell r="B35" t="str">
            <v>кг</v>
          </cell>
          <cell r="C35">
            <v>10.829000000000001</v>
          </cell>
          <cell r="D35">
            <v>31.61</v>
          </cell>
          <cell r="E35">
            <v>14.448</v>
          </cell>
          <cell r="F35">
            <v>27.991</v>
          </cell>
          <cell r="G35" t="str">
            <v>н</v>
          </cell>
          <cell r="H35">
            <v>1</v>
          </cell>
          <cell r="I35">
            <v>45</v>
          </cell>
          <cell r="J35">
            <v>16.401</v>
          </cell>
          <cell r="K35">
            <v>-1.9529999999999994</v>
          </cell>
          <cell r="L35">
            <v>0</v>
          </cell>
          <cell r="M35">
            <v>0</v>
          </cell>
          <cell r="W35">
            <v>2.8896000000000002</v>
          </cell>
          <cell r="Y35">
            <v>9.6868078626799559</v>
          </cell>
          <cell r="Z35">
            <v>9.6868078626799559</v>
          </cell>
          <cell r="AD35">
            <v>0</v>
          </cell>
          <cell r="AE35">
            <v>4.8155999999999999</v>
          </cell>
          <cell r="AF35">
            <v>5.0619999999999994</v>
          </cell>
          <cell r="AG35">
            <v>3.6271999999999998</v>
          </cell>
          <cell r="AH35">
            <v>5.4050000000000002</v>
          </cell>
          <cell r="AI35" t="str">
            <v>склад</v>
          </cell>
        </row>
        <row r="36">
          <cell r="A36" t="str">
            <v xml:space="preserve"> 266  Колбаса Филейбургская с сочным окороком, ВЕС, ТМ Баварушка  ПОКОМ</v>
          </cell>
          <cell r="B36" t="str">
            <v>кг</v>
          </cell>
          <cell r="C36">
            <v>22.12</v>
          </cell>
          <cell r="D36">
            <v>11.978</v>
          </cell>
          <cell r="E36">
            <v>19.286000000000001</v>
          </cell>
          <cell r="F36">
            <v>13.884</v>
          </cell>
          <cell r="G36" t="str">
            <v>н</v>
          </cell>
          <cell r="H36">
            <v>1</v>
          </cell>
          <cell r="I36">
            <v>45</v>
          </cell>
          <cell r="J36">
            <v>19.602</v>
          </cell>
          <cell r="K36">
            <v>-0.31599999999999895</v>
          </cell>
          <cell r="L36">
            <v>10</v>
          </cell>
          <cell r="M36">
            <v>0</v>
          </cell>
          <cell r="V36">
            <v>10</v>
          </cell>
          <cell r="W36">
            <v>3.8572000000000002</v>
          </cell>
          <cell r="Y36">
            <v>8.784610598361505</v>
          </cell>
          <cell r="Z36">
            <v>3.5995022295965984</v>
          </cell>
          <cell r="AD36">
            <v>0</v>
          </cell>
          <cell r="AE36">
            <v>5.8472</v>
          </cell>
          <cell r="AF36">
            <v>4.4184000000000001</v>
          </cell>
          <cell r="AG36">
            <v>3.6225999999999998</v>
          </cell>
          <cell r="AH36">
            <v>4.6449999999999996</v>
          </cell>
          <cell r="AI36" t="str">
            <v>склад</v>
          </cell>
        </row>
        <row r="37">
          <cell r="A37" t="str">
            <v xml:space="preserve"> 267  Колбаса Салями Филейбургская зернистая, оболочка фиброуз, ВЕС, ТМ Баварушка  ПОКОМ</v>
          </cell>
          <cell r="B37" t="str">
            <v>кг</v>
          </cell>
          <cell r="C37">
            <v>18.605</v>
          </cell>
          <cell r="D37">
            <v>33.143000000000001</v>
          </cell>
          <cell r="E37">
            <v>21.763999999999999</v>
          </cell>
          <cell r="F37">
            <v>29.984000000000002</v>
          </cell>
          <cell r="G37" t="str">
            <v>н</v>
          </cell>
          <cell r="H37">
            <v>1</v>
          </cell>
          <cell r="I37">
            <v>45</v>
          </cell>
          <cell r="J37">
            <v>21.603000000000002</v>
          </cell>
          <cell r="K37">
            <v>0.16099999999999781</v>
          </cell>
          <cell r="L37">
            <v>10</v>
          </cell>
          <cell r="M37">
            <v>10</v>
          </cell>
          <cell r="W37">
            <v>4.3528000000000002</v>
          </cell>
          <cell r="Y37">
            <v>11.483183238375299</v>
          </cell>
          <cell r="Z37">
            <v>6.888439625068921</v>
          </cell>
          <cell r="AD37">
            <v>0</v>
          </cell>
          <cell r="AE37">
            <v>5.6712000000000007</v>
          </cell>
          <cell r="AF37">
            <v>5.4802</v>
          </cell>
          <cell r="AG37">
            <v>6.0347999999999997</v>
          </cell>
          <cell r="AH37">
            <v>4.6920000000000002</v>
          </cell>
          <cell r="AI37" t="str">
            <v>склад</v>
          </cell>
        </row>
        <row r="38">
          <cell r="A38" t="str">
            <v xml:space="preserve"> 272  Колбаса Сервелат Филедворский, фиброуз, в/у 0,35 кг срез,  ПОКОМ</v>
          </cell>
          <cell r="B38" t="str">
            <v>шт</v>
          </cell>
          <cell r="C38">
            <v>705</v>
          </cell>
          <cell r="D38">
            <v>1481</v>
          </cell>
          <cell r="E38">
            <v>1133</v>
          </cell>
          <cell r="F38">
            <v>1171</v>
          </cell>
          <cell r="G38" t="str">
            <v>отк</v>
          </cell>
          <cell r="H38">
            <v>0.35</v>
          </cell>
          <cell r="I38">
            <v>40</v>
          </cell>
          <cell r="J38">
            <v>893</v>
          </cell>
          <cell r="K38">
            <v>240</v>
          </cell>
          <cell r="L38">
            <v>300</v>
          </cell>
          <cell r="M38">
            <v>500</v>
          </cell>
          <cell r="V38">
            <v>200</v>
          </cell>
          <cell r="W38">
            <v>226.6</v>
          </cell>
          <cell r="X38">
            <v>200</v>
          </cell>
          <cell r="Y38">
            <v>10.463371579876435</v>
          </cell>
          <cell r="Z38">
            <v>5.1676963812886143</v>
          </cell>
          <cell r="AD38">
            <v>0</v>
          </cell>
          <cell r="AE38">
            <v>296.60000000000002</v>
          </cell>
          <cell r="AF38">
            <v>321.39999999999998</v>
          </cell>
          <cell r="AG38">
            <v>254.8</v>
          </cell>
          <cell r="AH38">
            <v>227</v>
          </cell>
          <cell r="AI38" t="str">
            <v>майяб</v>
          </cell>
        </row>
        <row r="39">
          <cell r="A39" t="str">
            <v xml:space="preserve"> 273  Сосиски Сочинки с сочной грудинкой, МГС 0.4кг,   ПОКОМ</v>
          </cell>
          <cell r="B39" t="str">
            <v>шт</v>
          </cell>
          <cell r="C39">
            <v>2036</v>
          </cell>
          <cell r="D39">
            <v>2896</v>
          </cell>
          <cell r="E39">
            <v>3477</v>
          </cell>
          <cell r="F39">
            <v>1350</v>
          </cell>
          <cell r="G39">
            <v>0</v>
          </cell>
          <cell r="H39">
            <v>0.4</v>
          </cell>
          <cell r="I39">
            <v>40</v>
          </cell>
          <cell r="J39">
            <v>3616</v>
          </cell>
          <cell r="K39">
            <v>-139</v>
          </cell>
          <cell r="L39">
            <v>800</v>
          </cell>
          <cell r="M39">
            <v>800</v>
          </cell>
          <cell r="T39">
            <v>792</v>
          </cell>
          <cell r="V39">
            <v>600</v>
          </cell>
          <cell r="W39">
            <v>547.79999999999995</v>
          </cell>
          <cell r="X39">
            <v>800</v>
          </cell>
          <cell r="Y39">
            <v>7.9408543263964955</v>
          </cell>
          <cell r="Z39">
            <v>2.4644030668127055</v>
          </cell>
          <cell r="AD39">
            <v>738</v>
          </cell>
          <cell r="AE39">
            <v>576.20000000000005</v>
          </cell>
          <cell r="AF39">
            <v>601</v>
          </cell>
          <cell r="AG39">
            <v>480.6</v>
          </cell>
          <cell r="AH39">
            <v>603</v>
          </cell>
          <cell r="AI39">
            <v>0</v>
          </cell>
        </row>
        <row r="40">
          <cell r="A40" t="str">
            <v xml:space="preserve"> 276  Колбаса Сливушка ТМ Вязанка в оболочке полиамид 0,45 кг  ПОКОМ</v>
          </cell>
          <cell r="B40" t="str">
            <v>шт</v>
          </cell>
          <cell r="C40">
            <v>2392</v>
          </cell>
          <cell r="D40">
            <v>3060</v>
          </cell>
          <cell r="E40">
            <v>4050</v>
          </cell>
          <cell r="F40">
            <v>1363</v>
          </cell>
          <cell r="G40">
            <v>0</v>
          </cell>
          <cell r="H40">
            <v>0.45</v>
          </cell>
          <cell r="I40">
            <v>45</v>
          </cell>
          <cell r="J40">
            <v>4101</v>
          </cell>
          <cell r="K40">
            <v>-51</v>
          </cell>
          <cell r="L40">
            <v>1500</v>
          </cell>
          <cell r="M40">
            <v>1000</v>
          </cell>
          <cell r="T40">
            <v>2180</v>
          </cell>
          <cell r="V40">
            <v>900</v>
          </cell>
          <cell r="W40">
            <v>562</v>
          </cell>
          <cell r="X40">
            <v>900</v>
          </cell>
          <cell r="Y40">
            <v>10.076512455516013</v>
          </cell>
          <cell r="Z40">
            <v>2.4252669039145909</v>
          </cell>
          <cell r="AD40">
            <v>1240</v>
          </cell>
          <cell r="AE40">
            <v>559.6</v>
          </cell>
          <cell r="AF40">
            <v>534.4</v>
          </cell>
          <cell r="AG40">
            <v>542.6</v>
          </cell>
          <cell r="AH40">
            <v>717</v>
          </cell>
          <cell r="AI40" t="str">
            <v>майяб</v>
          </cell>
        </row>
        <row r="41">
          <cell r="A41" t="str">
            <v xml:space="preserve"> 283  Сосиски Сочинки, ВЕС, ТМ Стародворье ПОКОМ</v>
          </cell>
          <cell r="B41" t="str">
            <v>кг</v>
          </cell>
          <cell r="C41">
            <v>344.26900000000001</v>
          </cell>
          <cell r="D41">
            <v>436.73500000000001</v>
          </cell>
          <cell r="E41">
            <v>405.49200000000002</v>
          </cell>
          <cell r="F41">
            <v>353.28199999999998</v>
          </cell>
          <cell r="G41">
            <v>0</v>
          </cell>
          <cell r="H41">
            <v>1</v>
          </cell>
          <cell r="I41">
            <v>40</v>
          </cell>
          <cell r="J41">
            <v>399.70699999999999</v>
          </cell>
          <cell r="K41">
            <v>5.785000000000025</v>
          </cell>
          <cell r="L41">
            <v>30</v>
          </cell>
          <cell r="M41">
            <v>150</v>
          </cell>
          <cell r="V41">
            <v>50</v>
          </cell>
          <cell r="W41">
            <v>81.098399999999998</v>
          </cell>
          <cell r="X41">
            <v>70</v>
          </cell>
          <cell r="Y41">
            <v>8.0554240280942651</v>
          </cell>
          <cell r="Z41">
            <v>4.3562141793179645</v>
          </cell>
          <cell r="AD41">
            <v>0</v>
          </cell>
          <cell r="AE41">
            <v>96.189800000000005</v>
          </cell>
          <cell r="AF41">
            <v>97.377399999999994</v>
          </cell>
          <cell r="AG41">
            <v>81.865600000000001</v>
          </cell>
          <cell r="AH41">
            <v>124.099</v>
          </cell>
          <cell r="AI41">
            <v>0</v>
          </cell>
        </row>
        <row r="42">
          <cell r="A42" t="str">
            <v xml:space="preserve"> 285  Паштет печеночный со слив.маслом ТМ Стародворье ламистер 0,1 кг  ПОКОМ</v>
          </cell>
          <cell r="B42" t="str">
            <v>шт</v>
          </cell>
          <cell r="C42">
            <v>1111</v>
          </cell>
          <cell r="D42">
            <v>15</v>
          </cell>
          <cell r="E42">
            <v>492</v>
          </cell>
          <cell r="F42">
            <v>620</v>
          </cell>
          <cell r="G42">
            <v>0</v>
          </cell>
          <cell r="H42">
            <v>0.1</v>
          </cell>
          <cell r="I42">
            <v>730</v>
          </cell>
          <cell r="J42">
            <v>503</v>
          </cell>
          <cell r="K42">
            <v>-11</v>
          </cell>
          <cell r="L42">
            <v>0</v>
          </cell>
          <cell r="M42">
            <v>1500</v>
          </cell>
          <cell r="W42">
            <v>98.4</v>
          </cell>
          <cell r="Y42">
            <v>21.54471544715447</v>
          </cell>
          <cell r="Z42">
            <v>6.3008130081300813</v>
          </cell>
          <cell r="AD42">
            <v>0</v>
          </cell>
          <cell r="AE42">
            <v>119.8</v>
          </cell>
          <cell r="AF42">
            <v>104.4</v>
          </cell>
          <cell r="AG42">
            <v>123</v>
          </cell>
          <cell r="AH42">
            <v>90</v>
          </cell>
          <cell r="AI42">
            <v>0</v>
          </cell>
        </row>
        <row r="43">
          <cell r="A43" t="str">
            <v xml:space="preserve"> 296  Колбаса Мясорубская с рубленой грудинкой 0,35кг срез ТМ Стародворье  ПОКОМ</v>
          </cell>
          <cell r="B43" t="str">
            <v>шт</v>
          </cell>
          <cell r="C43">
            <v>554</v>
          </cell>
          <cell r="D43">
            <v>1079</v>
          </cell>
          <cell r="E43">
            <v>715</v>
          </cell>
          <cell r="F43">
            <v>887</v>
          </cell>
          <cell r="G43">
            <v>0</v>
          </cell>
          <cell r="H43">
            <v>0.35</v>
          </cell>
          <cell r="I43">
            <v>40</v>
          </cell>
          <cell r="J43">
            <v>1226</v>
          </cell>
          <cell r="K43">
            <v>-511</v>
          </cell>
          <cell r="L43">
            <v>200</v>
          </cell>
          <cell r="M43">
            <v>150</v>
          </cell>
          <cell r="V43">
            <v>250</v>
          </cell>
          <cell r="W43">
            <v>143</v>
          </cell>
          <cell r="X43">
            <v>250</v>
          </cell>
          <cell r="Y43">
            <v>12.146853146853147</v>
          </cell>
          <cell r="Z43">
            <v>6.2027972027972025</v>
          </cell>
          <cell r="AD43">
            <v>0</v>
          </cell>
          <cell r="AE43">
            <v>220.6</v>
          </cell>
          <cell r="AF43">
            <v>173.4</v>
          </cell>
          <cell r="AG43">
            <v>132.6</v>
          </cell>
          <cell r="AH43">
            <v>259</v>
          </cell>
          <cell r="AI43" t="str">
            <v>склад</v>
          </cell>
        </row>
        <row r="44">
          <cell r="A44" t="str">
            <v xml:space="preserve"> 297  Колбаса Мясорубская с рубленой грудинкой ВЕС ТМ Стародворье  ПОКОМ</v>
          </cell>
          <cell r="B44" t="str">
            <v>кг</v>
          </cell>
          <cell r="C44">
            <v>229.8</v>
          </cell>
          <cell r="D44">
            <v>238.74</v>
          </cell>
          <cell r="E44">
            <v>219.607</v>
          </cell>
          <cell r="F44">
            <v>244.578</v>
          </cell>
          <cell r="G44">
            <v>0</v>
          </cell>
          <cell r="H44">
            <v>1</v>
          </cell>
          <cell r="I44">
            <v>40</v>
          </cell>
          <cell r="J44">
            <v>224.64599999999999</v>
          </cell>
          <cell r="K44">
            <v>-5.0389999999999873</v>
          </cell>
          <cell r="L44">
            <v>0</v>
          </cell>
          <cell r="M44">
            <v>0</v>
          </cell>
          <cell r="V44">
            <v>50</v>
          </cell>
          <cell r="W44">
            <v>43.921399999999998</v>
          </cell>
          <cell r="X44">
            <v>60</v>
          </cell>
          <cell r="Y44">
            <v>8.0730122446005819</v>
          </cell>
          <cell r="Z44">
            <v>5.5685383434954261</v>
          </cell>
          <cell r="AD44">
            <v>0</v>
          </cell>
          <cell r="AE44">
            <v>46.542999999999999</v>
          </cell>
          <cell r="AF44">
            <v>62.302599999999998</v>
          </cell>
          <cell r="AG44">
            <v>39.347999999999999</v>
          </cell>
          <cell r="AH44">
            <v>63.337000000000003</v>
          </cell>
          <cell r="AI44" t="str">
            <v>увел</v>
          </cell>
        </row>
        <row r="45">
          <cell r="A45" t="str">
            <v xml:space="preserve"> 301  Сосиски Сочинки по-баварски с сыром,  0.4кг, ТМ Стародворье  ПОКОМ</v>
          </cell>
          <cell r="B45" t="str">
            <v>шт</v>
          </cell>
          <cell r="C45">
            <v>859</v>
          </cell>
          <cell r="D45">
            <v>571</v>
          </cell>
          <cell r="E45">
            <v>996</v>
          </cell>
          <cell r="F45">
            <v>408</v>
          </cell>
          <cell r="G45">
            <v>0</v>
          </cell>
          <cell r="H45">
            <v>0.4</v>
          </cell>
          <cell r="I45">
            <v>35</v>
          </cell>
          <cell r="J45">
            <v>1015</v>
          </cell>
          <cell r="K45">
            <v>-19</v>
          </cell>
          <cell r="L45">
            <v>450</v>
          </cell>
          <cell r="M45">
            <v>300</v>
          </cell>
          <cell r="V45">
            <v>200</v>
          </cell>
          <cell r="W45">
            <v>199.2</v>
          </cell>
          <cell r="X45">
            <v>200</v>
          </cell>
          <cell r="Y45">
            <v>7.8212851405622494</v>
          </cell>
          <cell r="Z45">
            <v>2.0481927710843375</v>
          </cell>
          <cell r="AD45">
            <v>0</v>
          </cell>
          <cell r="AE45">
            <v>214.8</v>
          </cell>
          <cell r="AF45">
            <v>199</v>
          </cell>
          <cell r="AG45">
            <v>180.6</v>
          </cell>
          <cell r="AH45">
            <v>239</v>
          </cell>
          <cell r="AI45">
            <v>0</v>
          </cell>
        </row>
        <row r="46">
          <cell r="A46" t="str">
            <v xml:space="preserve"> 302  Сосиски Сочинки по-баварски,  0.4кг, ТМ Стародворье  ПОКОМ</v>
          </cell>
          <cell r="B46" t="str">
            <v>шт</v>
          </cell>
          <cell r="C46">
            <v>1497</v>
          </cell>
          <cell r="D46">
            <v>1553</v>
          </cell>
          <cell r="E46">
            <v>2196</v>
          </cell>
          <cell r="F46">
            <v>819</v>
          </cell>
          <cell r="G46" t="str">
            <v>оконч</v>
          </cell>
          <cell r="H46">
            <v>0.4</v>
          </cell>
          <cell r="I46">
            <v>40</v>
          </cell>
          <cell r="J46">
            <v>2243</v>
          </cell>
          <cell r="K46">
            <v>-47</v>
          </cell>
          <cell r="L46">
            <v>700</v>
          </cell>
          <cell r="M46">
            <v>600</v>
          </cell>
          <cell r="V46">
            <v>600</v>
          </cell>
          <cell r="W46">
            <v>439.2</v>
          </cell>
          <cell r="X46">
            <v>700</v>
          </cell>
          <cell r="Y46">
            <v>7.7846083788706739</v>
          </cell>
          <cell r="Z46">
            <v>1.8647540983606559</v>
          </cell>
          <cell r="AD46">
            <v>0</v>
          </cell>
          <cell r="AE46">
            <v>458.8</v>
          </cell>
          <cell r="AF46">
            <v>441.8</v>
          </cell>
          <cell r="AG46">
            <v>364</v>
          </cell>
          <cell r="AH46">
            <v>497</v>
          </cell>
          <cell r="AI46">
            <v>0</v>
          </cell>
        </row>
        <row r="47">
          <cell r="A47" t="str">
            <v xml:space="preserve"> 304  Колбаса Салями Мясорубская с рубленным шпиком ВЕС ТМ Стародворье  ПОКОМ</v>
          </cell>
          <cell r="B47" t="str">
            <v>кг</v>
          </cell>
          <cell r="C47">
            <v>120.40600000000001</v>
          </cell>
          <cell r="D47">
            <v>69.137</v>
          </cell>
          <cell r="E47">
            <v>134.31399999999999</v>
          </cell>
          <cell r="F47">
            <v>51.552999999999997</v>
          </cell>
          <cell r="G47" t="str">
            <v>лид, я</v>
          </cell>
          <cell r="H47">
            <v>1</v>
          </cell>
          <cell r="I47">
            <v>40</v>
          </cell>
          <cell r="J47">
            <v>142.87299999999999</v>
          </cell>
          <cell r="K47">
            <v>-8.5589999999999975</v>
          </cell>
          <cell r="L47">
            <v>30</v>
          </cell>
          <cell r="M47">
            <v>40</v>
          </cell>
          <cell r="V47">
            <v>40</v>
          </cell>
          <cell r="W47">
            <v>26.8628</v>
          </cell>
          <cell r="X47">
            <v>50</v>
          </cell>
          <cell r="Y47">
            <v>7.8753145614008959</v>
          </cell>
          <cell r="Z47">
            <v>1.9191223550783982</v>
          </cell>
          <cell r="AD47">
            <v>0</v>
          </cell>
          <cell r="AE47">
            <v>26.122399999999999</v>
          </cell>
          <cell r="AF47">
            <v>22.880199999999999</v>
          </cell>
          <cell r="AG47">
            <v>21.1188</v>
          </cell>
          <cell r="AH47">
            <v>19.797000000000001</v>
          </cell>
          <cell r="AI47" t="str">
            <v>склад</v>
          </cell>
        </row>
        <row r="48">
          <cell r="A48" t="str">
            <v xml:space="preserve"> 305  Колбаса Сервелат Мясорубский с мелкорубленным окороком в/у  ТМ Стародворье ВЕС   ПОКОМ</v>
          </cell>
          <cell r="B48" t="str">
            <v>кг</v>
          </cell>
          <cell r="C48">
            <v>186.399</v>
          </cell>
          <cell r="D48">
            <v>433.17</v>
          </cell>
          <cell r="E48">
            <v>494.32600000000002</v>
          </cell>
          <cell r="F48">
            <v>108.729</v>
          </cell>
          <cell r="G48" t="str">
            <v>ткмай</v>
          </cell>
          <cell r="H48">
            <v>1</v>
          </cell>
          <cell r="I48">
            <v>40</v>
          </cell>
          <cell r="J48">
            <v>492.39100000000002</v>
          </cell>
          <cell r="K48">
            <v>1.9350000000000023</v>
          </cell>
          <cell r="L48">
            <v>200</v>
          </cell>
          <cell r="M48">
            <v>90</v>
          </cell>
          <cell r="V48">
            <v>200</v>
          </cell>
          <cell r="W48">
            <v>98.865200000000002</v>
          </cell>
          <cell r="X48">
            <v>200</v>
          </cell>
          <cell r="Y48">
            <v>8.078970153299645</v>
          </cell>
          <cell r="Z48">
            <v>1.0997701921404093</v>
          </cell>
          <cell r="AD48">
            <v>0</v>
          </cell>
          <cell r="AE48">
            <v>61.866</v>
          </cell>
          <cell r="AF48">
            <v>75.3078</v>
          </cell>
          <cell r="AG48">
            <v>72.214200000000005</v>
          </cell>
          <cell r="AH48">
            <v>122.18600000000001</v>
          </cell>
          <cell r="AI48">
            <v>0</v>
          </cell>
        </row>
        <row r="49">
          <cell r="A49" t="str">
            <v xml:space="preserve"> 306  Колбаса Салями Мясорубская с рубленым шпиком 0,35 кг срез ТМ Стародворье   Поком</v>
          </cell>
          <cell r="B49" t="str">
            <v>шт</v>
          </cell>
          <cell r="C49">
            <v>850</v>
          </cell>
          <cell r="D49">
            <v>1148</v>
          </cell>
          <cell r="E49">
            <v>1185</v>
          </cell>
          <cell r="F49">
            <v>760</v>
          </cell>
          <cell r="G49" t="str">
            <v>лид, я</v>
          </cell>
          <cell r="H49">
            <v>0.35</v>
          </cell>
          <cell r="I49">
            <v>40</v>
          </cell>
          <cell r="J49">
            <v>1247</v>
          </cell>
          <cell r="K49">
            <v>-62</v>
          </cell>
          <cell r="L49">
            <v>350</v>
          </cell>
          <cell r="M49">
            <v>350</v>
          </cell>
          <cell r="V49">
            <v>200</v>
          </cell>
          <cell r="W49">
            <v>237</v>
          </cell>
          <cell r="X49">
            <v>200</v>
          </cell>
          <cell r="Y49">
            <v>7.8481012658227849</v>
          </cell>
          <cell r="Z49">
            <v>3.2067510548523206</v>
          </cell>
          <cell r="AD49">
            <v>0</v>
          </cell>
          <cell r="AE49">
            <v>250</v>
          </cell>
          <cell r="AF49">
            <v>273.8</v>
          </cell>
          <cell r="AG49">
            <v>228.2</v>
          </cell>
          <cell r="AH49">
            <v>271</v>
          </cell>
          <cell r="AI49">
            <v>0</v>
          </cell>
        </row>
        <row r="50">
          <cell r="A50" t="str">
            <v xml:space="preserve"> 307  Колбаса Сервелат Мясорубский с мелкорубленным окороком 0,35 кг срез ТМ Стародворье   Поком</v>
          </cell>
          <cell r="B50" t="str">
            <v>шт</v>
          </cell>
          <cell r="C50">
            <v>1253</v>
          </cell>
          <cell r="D50">
            <v>1772</v>
          </cell>
          <cell r="E50">
            <v>1699</v>
          </cell>
          <cell r="F50">
            <v>1270</v>
          </cell>
          <cell r="G50" t="str">
            <v>бонап</v>
          </cell>
          <cell r="H50">
            <v>0.35</v>
          </cell>
          <cell r="I50">
            <v>40</v>
          </cell>
          <cell r="J50">
            <v>1752</v>
          </cell>
          <cell r="K50">
            <v>-53</v>
          </cell>
          <cell r="L50">
            <v>600</v>
          </cell>
          <cell r="M50">
            <v>450</v>
          </cell>
          <cell r="V50">
            <v>300</v>
          </cell>
          <cell r="W50">
            <v>339.8</v>
          </cell>
          <cell r="X50">
            <v>300</v>
          </cell>
          <cell r="Y50">
            <v>8.5932901706886398</v>
          </cell>
          <cell r="Z50">
            <v>3.7374926427310182</v>
          </cell>
          <cell r="AD50">
            <v>0</v>
          </cell>
          <cell r="AE50">
            <v>386.8</v>
          </cell>
          <cell r="AF50">
            <v>414.6</v>
          </cell>
          <cell r="AG50">
            <v>343.6</v>
          </cell>
          <cell r="AH50">
            <v>388</v>
          </cell>
          <cell r="AI50">
            <v>0</v>
          </cell>
        </row>
        <row r="51">
          <cell r="A51" t="str">
            <v xml:space="preserve"> 309  Сосиски Сочинки с сыром 0,4 кг ТМ Стародворье  ПОКОМ</v>
          </cell>
          <cell r="B51" t="str">
            <v>шт</v>
          </cell>
          <cell r="C51">
            <v>237</v>
          </cell>
          <cell r="D51">
            <v>448</v>
          </cell>
          <cell r="E51">
            <v>610</v>
          </cell>
          <cell r="F51">
            <v>59</v>
          </cell>
          <cell r="G51">
            <v>0</v>
          </cell>
          <cell r="H51">
            <v>0.4</v>
          </cell>
          <cell r="I51">
            <v>35</v>
          </cell>
          <cell r="J51">
            <v>1118</v>
          </cell>
          <cell r="K51">
            <v>-508</v>
          </cell>
          <cell r="L51">
            <v>300</v>
          </cell>
          <cell r="M51">
            <v>250</v>
          </cell>
          <cell r="V51">
            <v>250</v>
          </cell>
          <cell r="W51">
            <v>122</v>
          </cell>
          <cell r="X51">
            <v>200</v>
          </cell>
          <cell r="Y51">
            <v>8.6803278688524586</v>
          </cell>
          <cell r="Z51">
            <v>0.48360655737704916</v>
          </cell>
          <cell r="AD51">
            <v>0</v>
          </cell>
          <cell r="AE51">
            <v>130</v>
          </cell>
          <cell r="AF51">
            <v>171.6</v>
          </cell>
          <cell r="AG51">
            <v>140.19999999999999</v>
          </cell>
          <cell r="AH51">
            <v>6</v>
          </cell>
          <cell r="AI51" t="str">
            <v>складзавод</v>
          </cell>
        </row>
        <row r="52">
          <cell r="A52" t="str">
            <v xml:space="preserve"> 312  Ветчина Филейская ВЕС ТМ  Вязанка ТС Столичная  ПОКОМ</v>
          </cell>
          <cell r="B52" t="str">
            <v>кг</v>
          </cell>
          <cell r="C52">
            <v>157.71</v>
          </cell>
          <cell r="D52">
            <v>283.11500000000001</v>
          </cell>
          <cell r="E52">
            <v>276.68299999999999</v>
          </cell>
          <cell r="F52">
            <v>154.64400000000001</v>
          </cell>
          <cell r="G52" t="str">
            <v>оконч</v>
          </cell>
          <cell r="H52">
            <v>1</v>
          </cell>
          <cell r="I52">
            <v>50</v>
          </cell>
          <cell r="J52">
            <v>279.44499999999999</v>
          </cell>
          <cell r="K52">
            <v>-2.7620000000000005</v>
          </cell>
          <cell r="L52">
            <v>50</v>
          </cell>
          <cell r="M52">
            <v>70</v>
          </cell>
          <cell r="V52">
            <v>100</v>
          </cell>
          <cell r="W52">
            <v>55.336599999999997</v>
          </cell>
          <cell r="X52">
            <v>70</v>
          </cell>
          <cell r="Y52">
            <v>8.0352605689543637</v>
          </cell>
          <cell r="Z52">
            <v>2.7946061015674979</v>
          </cell>
          <cell r="AD52">
            <v>0</v>
          </cell>
          <cell r="AE52">
            <v>49.335599999999999</v>
          </cell>
          <cell r="AF52">
            <v>54.9054</v>
          </cell>
          <cell r="AG52">
            <v>48.038600000000002</v>
          </cell>
          <cell r="AH52">
            <v>99.09</v>
          </cell>
          <cell r="AI52" t="str">
            <v>увел</v>
          </cell>
        </row>
        <row r="53">
          <cell r="A53" t="str">
            <v xml:space="preserve"> 315  Колбаса вареная Молокуша ТМ Вязанка ВЕС, ПОКОМ</v>
          </cell>
          <cell r="B53" t="str">
            <v>кг</v>
          </cell>
          <cell r="C53">
            <v>420.75</v>
          </cell>
          <cell r="D53">
            <v>803.14300000000003</v>
          </cell>
          <cell r="E53">
            <v>692.02499999999998</v>
          </cell>
          <cell r="F53">
            <v>508.12900000000002</v>
          </cell>
          <cell r="G53" t="str">
            <v>н</v>
          </cell>
          <cell r="H53">
            <v>1</v>
          </cell>
          <cell r="I53">
            <v>50</v>
          </cell>
          <cell r="J53">
            <v>693.02499999999998</v>
          </cell>
          <cell r="K53">
            <v>-1</v>
          </cell>
          <cell r="L53">
            <v>200</v>
          </cell>
          <cell r="M53">
            <v>300</v>
          </cell>
          <cell r="W53">
            <v>138.405</v>
          </cell>
          <cell r="X53">
            <v>100</v>
          </cell>
          <cell r="Y53">
            <v>8.0064231783533817</v>
          </cell>
          <cell r="Z53">
            <v>3.6713196777573067</v>
          </cell>
          <cell r="AD53">
            <v>0</v>
          </cell>
          <cell r="AE53">
            <v>161.17239999999998</v>
          </cell>
          <cell r="AF53">
            <v>153.90619999999998</v>
          </cell>
          <cell r="AG53">
            <v>144.76439999999999</v>
          </cell>
          <cell r="AH53">
            <v>139.083</v>
          </cell>
          <cell r="AI53">
            <v>0</v>
          </cell>
        </row>
        <row r="54">
          <cell r="A54" t="str">
            <v xml:space="preserve"> 316  Колбаса Нежная ТМ Зареченские ВЕС  ПОКОМ</v>
          </cell>
          <cell r="B54" t="str">
            <v>кг</v>
          </cell>
          <cell r="C54">
            <v>43.305</v>
          </cell>
          <cell r="D54">
            <v>76.335999999999999</v>
          </cell>
          <cell r="E54">
            <v>49.543999999999997</v>
          </cell>
          <cell r="F54">
            <v>67.093000000000004</v>
          </cell>
          <cell r="G54">
            <v>0</v>
          </cell>
          <cell r="H54">
            <v>1</v>
          </cell>
          <cell r="I54">
            <v>50</v>
          </cell>
          <cell r="J54">
            <v>61.5</v>
          </cell>
          <cell r="K54">
            <v>-11.956000000000003</v>
          </cell>
          <cell r="L54">
            <v>0</v>
          </cell>
          <cell r="M54">
            <v>0</v>
          </cell>
          <cell r="W54">
            <v>9.9087999999999994</v>
          </cell>
          <cell r="X54">
            <v>20</v>
          </cell>
          <cell r="Y54">
            <v>8.7894598740513494</v>
          </cell>
          <cell r="Z54">
            <v>6.771051994186986</v>
          </cell>
          <cell r="AD54">
            <v>0</v>
          </cell>
          <cell r="AE54">
            <v>10.7446</v>
          </cell>
          <cell r="AF54">
            <v>11.106399999999999</v>
          </cell>
          <cell r="AG54">
            <v>4.2031999999999998</v>
          </cell>
          <cell r="AH54">
            <v>10.513999999999999</v>
          </cell>
          <cell r="AI54" t="str">
            <v>склад</v>
          </cell>
        </row>
        <row r="55">
          <cell r="A55" t="str">
            <v xml:space="preserve"> 318  Сосиски Датские ТМ Зареченские, ВЕС  ПОКОМ</v>
          </cell>
          <cell r="B55" t="str">
            <v>кг</v>
          </cell>
          <cell r="C55">
            <v>3180.91</v>
          </cell>
          <cell r="D55">
            <v>3910.2930000000001</v>
          </cell>
          <cell r="E55">
            <v>3765.444</v>
          </cell>
          <cell r="F55">
            <v>1168.952</v>
          </cell>
          <cell r="G55" t="str">
            <v>ткмай</v>
          </cell>
          <cell r="H55">
            <v>1</v>
          </cell>
          <cell r="I55">
            <v>40</v>
          </cell>
          <cell r="J55">
            <v>3684.6370000000002</v>
          </cell>
          <cell r="K55">
            <v>80.806999999999789</v>
          </cell>
          <cell r="L55">
            <v>700</v>
          </cell>
          <cell r="M55">
            <v>1200</v>
          </cell>
          <cell r="V55">
            <v>1100</v>
          </cell>
          <cell r="W55">
            <v>753.08879999999999</v>
          </cell>
          <cell r="X55">
            <v>1100</v>
          </cell>
          <cell r="Y55">
            <v>6.9964551325155817</v>
          </cell>
          <cell r="Z55">
            <v>1.5522100448180878</v>
          </cell>
          <cell r="AD55">
            <v>0</v>
          </cell>
          <cell r="AE55">
            <v>828.63060000000007</v>
          </cell>
          <cell r="AF55">
            <v>742.97939999999994</v>
          </cell>
          <cell r="AG55">
            <v>599.34840000000008</v>
          </cell>
          <cell r="AH55">
            <v>979.01800000000003</v>
          </cell>
          <cell r="AI55" t="str">
            <v>оконч</v>
          </cell>
        </row>
        <row r="56">
          <cell r="A56" t="str">
            <v xml:space="preserve"> 319  Колбаса вареная Филейская ТМ Вязанка ТС Классическая, 0,45 кг. ПОКОМ</v>
          </cell>
          <cell r="B56" t="str">
            <v>шт</v>
          </cell>
          <cell r="C56">
            <v>1218</v>
          </cell>
          <cell r="D56">
            <v>6779</v>
          </cell>
          <cell r="E56">
            <v>5140</v>
          </cell>
          <cell r="F56">
            <v>2776</v>
          </cell>
          <cell r="G56" t="str">
            <v>бонап</v>
          </cell>
          <cell r="H56">
            <v>0.45</v>
          </cell>
          <cell r="I56">
            <v>50</v>
          </cell>
          <cell r="J56">
            <v>5223</v>
          </cell>
          <cell r="K56">
            <v>-83</v>
          </cell>
          <cell r="L56">
            <v>1000</v>
          </cell>
          <cell r="M56">
            <v>1000</v>
          </cell>
          <cell r="T56">
            <v>910</v>
          </cell>
          <cell r="V56">
            <v>1000</v>
          </cell>
          <cell r="W56">
            <v>650</v>
          </cell>
          <cell r="X56">
            <v>900</v>
          </cell>
          <cell r="Y56">
            <v>10.270769230769231</v>
          </cell>
          <cell r="Z56">
            <v>4.2707692307692309</v>
          </cell>
          <cell r="AD56">
            <v>1890</v>
          </cell>
          <cell r="AE56">
            <v>619.20000000000005</v>
          </cell>
          <cell r="AF56">
            <v>694.6</v>
          </cell>
          <cell r="AG56">
            <v>651.79999999999995</v>
          </cell>
          <cell r="AH56">
            <v>739</v>
          </cell>
          <cell r="AI56" t="str">
            <v>майяб</v>
          </cell>
        </row>
        <row r="57">
          <cell r="A57" t="str">
            <v xml:space="preserve"> 322  Колбаса вареная Молокуша 0,45кг ТМ Вязанка  ПОКОМ</v>
          </cell>
          <cell r="B57" t="str">
            <v>шт</v>
          </cell>
          <cell r="C57">
            <v>2661</v>
          </cell>
          <cell r="D57">
            <v>2916</v>
          </cell>
          <cell r="E57">
            <v>3741</v>
          </cell>
          <cell r="F57">
            <v>1755</v>
          </cell>
          <cell r="G57" t="str">
            <v>акяб</v>
          </cell>
          <cell r="H57">
            <v>0.45</v>
          </cell>
          <cell r="I57">
            <v>50</v>
          </cell>
          <cell r="J57">
            <v>3829</v>
          </cell>
          <cell r="K57">
            <v>-88</v>
          </cell>
          <cell r="L57">
            <v>900</v>
          </cell>
          <cell r="M57">
            <v>1000</v>
          </cell>
          <cell r="T57">
            <v>1230</v>
          </cell>
          <cell r="V57">
            <v>800</v>
          </cell>
          <cell r="W57">
            <v>676.2</v>
          </cell>
          <cell r="X57">
            <v>900</v>
          </cell>
          <cell r="Y57">
            <v>7.9192546583850927</v>
          </cell>
          <cell r="Z57">
            <v>2.5953859804791479</v>
          </cell>
          <cell r="AD57">
            <v>360</v>
          </cell>
          <cell r="AE57">
            <v>725.4</v>
          </cell>
          <cell r="AF57">
            <v>747.6</v>
          </cell>
          <cell r="AG57">
            <v>601.6</v>
          </cell>
          <cell r="AH57">
            <v>817</v>
          </cell>
          <cell r="AI57">
            <v>0</v>
          </cell>
        </row>
        <row r="58">
          <cell r="A58" t="str">
            <v xml:space="preserve"> 324  Ветчина Филейская ТМ Вязанка Столичная 0,45 кг ПОКОМ</v>
          </cell>
          <cell r="B58" t="str">
            <v>шт</v>
          </cell>
          <cell r="C58">
            <v>924</v>
          </cell>
          <cell r="D58">
            <v>1032</v>
          </cell>
          <cell r="E58">
            <v>1147</v>
          </cell>
          <cell r="F58">
            <v>792</v>
          </cell>
          <cell r="G58">
            <v>0</v>
          </cell>
          <cell r="H58">
            <v>0.45</v>
          </cell>
          <cell r="I58">
            <v>50</v>
          </cell>
          <cell r="J58">
            <v>1171</v>
          </cell>
          <cell r="K58">
            <v>-24</v>
          </cell>
          <cell r="L58">
            <v>0</v>
          </cell>
          <cell r="M58">
            <v>300</v>
          </cell>
          <cell r="V58">
            <v>400</v>
          </cell>
          <cell r="W58">
            <v>229.4</v>
          </cell>
          <cell r="X58">
            <v>200</v>
          </cell>
          <cell r="Y58">
            <v>7.3757628596338272</v>
          </cell>
          <cell r="Z58">
            <v>3.4524847428073233</v>
          </cell>
          <cell r="AD58">
            <v>0</v>
          </cell>
          <cell r="AE58">
            <v>262.39999999999998</v>
          </cell>
          <cell r="AF58">
            <v>271</v>
          </cell>
          <cell r="AG58">
            <v>197.4</v>
          </cell>
          <cell r="AH58">
            <v>226</v>
          </cell>
          <cell r="AI58" t="str">
            <v>оконч</v>
          </cell>
        </row>
        <row r="59">
          <cell r="A59" t="str">
            <v xml:space="preserve"> 328  Сардельки Сочинки Стародворье ТМ  0,4 кг ПОКОМ</v>
          </cell>
          <cell r="B59" t="str">
            <v>шт</v>
          </cell>
          <cell r="C59">
            <v>243</v>
          </cell>
          <cell r="D59">
            <v>312</v>
          </cell>
          <cell r="E59">
            <v>298</v>
          </cell>
          <cell r="F59">
            <v>239</v>
          </cell>
          <cell r="G59">
            <v>0</v>
          </cell>
          <cell r="H59">
            <v>0.4</v>
          </cell>
          <cell r="I59">
            <v>40</v>
          </cell>
          <cell r="J59">
            <v>415</v>
          </cell>
          <cell r="K59">
            <v>-117</v>
          </cell>
          <cell r="L59">
            <v>60</v>
          </cell>
          <cell r="M59">
            <v>100</v>
          </cell>
          <cell r="V59">
            <v>20</v>
          </cell>
          <cell r="W59">
            <v>59.6</v>
          </cell>
          <cell r="X59">
            <v>60</v>
          </cell>
          <cell r="Y59">
            <v>8.0369127516778516</v>
          </cell>
          <cell r="Z59">
            <v>4.0100671140939594</v>
          </cell>
          <cell r="AD59">
            <v>0</v>
          </cell>
          <cell r="AE59">
            <v>75.8</v>
          </cell>
          <cell r="AF59">
            <v>83.4</v>
          </cell>
          <cell r="AG59">
            <v>61.8</v>
          </cell>
          <cell r="AH59">
            <v>48</v>
          </cell>
          <cell r="AI59" t="e">
            <v>#N/A</v>
          </cell>
        </row>
        <row r="60">
          <cell r="A60" t="str">
            <v xml:space="preserve"> 329  Сардельки Сочинки с сыром Стародворье ТМ, 0,4 кг. ПОКОМ</v>
          </cell>
          <cell r="B60" t="str">
            <v>шт</v>
          </cell>
          <cell r="C60">
            <v>122</v>
          </cell>
          <cell r="D60">
            <v>384</v>
          </cell>
          <cell r="E60">
            <v>298</v>
          </cell>
          <cell r="F60">
            <v>190</v>
          </cell>
          <cell r="G60">
            <v>0</v>
          </cell>
          <cell r="H60">
            <v>0.4</v>
          </cell>
          <cell r="I60">
            <v>40</v>
          </cell>
          <cell r="J60">
            <v>375</v>
          </cell>
          <cell r="K60">
            <v>-77</v>
          </cell>
          <cell r="L60">
            <v>120</v>
          </cell>
          <cell r="M60">
            <v>100</v>
          </cell>
          <cell r="W60">
            <v>59.6</v>
          </cell>
          <cell r="X60">
            <v>60</v>
          </cell>
          <cell r="Y60">
            <v>7.8859060402684564</v>
          </cell>
          <cell r="Z60">
            <v>3.1879194630872481</v>
          </cell>
          <cell r="AD60">
            <v>0</v>
          </cell>
          <cell r="AE60">
            <v>67.599999999999994</v>
          </cell>
          <cell r="AF60">
            <v>62.2</v>
          </cell>
          <cell r="AG60">
            <v>61.4</v>
          </cell>
          <cell r="AH60">
            <v>83</v>
          </cell>
          <cell r="AI60" t="e">
            <v>#N/A</v>
          </cell>
        </row>
        <row r="61">
          <cell r="A61" t="str">
            <v xml:space="preserve"> 330  Колбаса вареная Филейская ТМ Вязанка ТС Классическая ВЕС  ПОКОМ</v>
          </cell>
          <cell r="B61" t="str">
            <v>кг</v>
          </cell>
          <cell r="C61">
            <v>560.66399999999999</v>
          </cell>
          <cell r="D61">
            <v>1061.2370000000001</v>
          </cell>
          <cell r="E61">
            <v>942.44500000000005</v>
          </cell>
          <cell r="F61">
            <v>645.43600000000004</v>
          </cell>
          <cell r="G61" t="str">
            <v>ткмай</v>
          </cell>
          <cell r="H61">
            <v>1</v>
          </cell>
          <cell r="I61">
            <v>50</v>
          </cell>
          <cell r="J61">
            <v>1021.386</v>
          </cell>
          <cell r="K61">
            <v>-78.940999999999917</v>
          </cell>
          <cell r="L61">
            <v>250</v>
          </cell>
          <cell r="M61">
            <v>300</v>
          </cell>
          <cell r="V61">
            <v>120</v>
          </cell>
          <cell r="W61">
            <v>188.489</v>
          </cell>
          <cell r="X61">
            <v>300</v>
          </cell>
          <cell r="Y61">
            <v>8.5704523871419553</v>
          </cell>
          <cell r="Z61">
            <v>3.4242634848717963</v>
          </cell>
          <cell r="AD61">
            <v>0</v>
          </cell>
          <cell r="AE61">
            <v>222.09399999999999</v>
          </cell>
          <cell r="AF61">
            <v>196.76479999999998</v>
          </cell>
          <cell r="AG61">
            <v>178.10060000000001</v>
          </cell>
          <cell r="AH61">
            <v>224.464</v>
          </cell>
          <cell r="AI61">
            <v>0</v>
          </cell>
        </row>
        <row r="62">
          <cell r="A62" t="str">
            <v xml:space="preserve"> 334  Паштет Любительский ТМ Стародворье ламистер 0,1 кг  ПОКОМ</v>
          </cell>
          <cell r="B62" t="str">
            <v>шт</v>
          </cell>
          <cell r="C62">
            <v>688</v>
          </cell>
          <cell r="D62">
            <v>9</v>
          </cell>
          <cell r="E62">
            <v>365</v>
          </cell>
          <cell r="F62">
            <v>321</v>
          </cell>
          <cell r="G62">
            <v>0</v>
          </cell>
          <cell r="H62">
            <v>0.1</v>
          </cell>
          <cell r="I62">
            <v>730</v>
          </cell>
          <cell r="J62">
            <v>375</v>
          </cell>
          <cell r="K62">
            <v>-10</v>
          </cell>
          <cell r="L62">
            <v>0</v>
          </cell>
          <cell r="M62">
            <v>1500</v>
          </cell>
          <cell r="W62">
            <v>73</v>
          </cell>
          <cell r="Y62">
            <v>24.945205479452056</v>
          </cell>
          <cell r="Z62">
            <v>4.397260273972603</v>
          </cell>
          <cell r="AD62">
            <v>0</v>
          </cell>
          <cell r="AE62">
            <v>69.8</v>
          </cell>
          <cell r="AF62">
            <v>57</v>
          </cell>
          <cell r="AG62">
            <v>78.400000000000006</v>
          </cell>
          <cell r="AH62">
            <v>60</v>
          </cell>
          <cell r="AI62" t="e">
            <v>#N/A</v>
          </cell>
        </row>
        <row r="63">
          <cell r="A63" t="str">
            <v xml:space="preserve"> 335  Колбаса Сливушка ТМ Вязанка. ВЕС.  ПОКОМ </v>
          </cell>
          <cell r="B63" t="str">
            <v>кг</v>
          </cell>
          <cell r="C63">
            <v>184.554</v>
          </cell>
          <cell r="D63">
            <v>153.672</v>
          </cell>
          <cell r="E63">
            <v>204.51900000000001</v>
          </cell>
          <cell r="F63">
            <v>126.71899999999999</v>
          </cell>
          <cell r="G63">
            <v>0</v>
          </cell>
          <cell r="H63">
            <v>1</v>
          </cell>
          <cell r="I63">
            <v>50</v>
          </cell>
          <cell r="J63">
            <v>241.19399999999999</v>
          </cell>
          <cell r="K63">
            <v>-36.674999999999983</v>
          </cell>
          <cell r="L63">
            <v>140</v>
          </cell>
          <cell r="M63">
            <v>80</v>
          </cell>
          <cell r="W63">
            <v>40.903800000000004</v>
          </cell>
          <cell r="Y63">
            <v>8.4764496208176254</v>
          </cell>
          <cell r="Z63">
            <v>3.0979762271475995</v>
          </cell>
          <cell r="AD63">
            <v>0</v>
          </cell>
          <cell r="AE63">
            <v>50.447600000000001</v>
          </cell>
          <cell r="AF63">
            <v>38.244399999999999</v>
          </cell>
          <cell r="AG63">
            <v>46.709800000000001</v>
          </cell>
          <cell r="AH63">
            <v>34.518000000000001</v>
          </cell>
          <cell r="AI63" t="str">
            <v>склад</v>
          </cell>
        </row>
        <row r="64">
          <cell r="A64" t="str">
            <v xml:space="preserve"> 342 Сосиски Сочинки Молочные ТМ Стародворье 0,4 кг ПОКОМ</v>
          </cell>
          <cell r="B64" t="str">
            <v>шт</v>
          </cell>
          <cell r="C64">
            <v>2060</v>
          </cell>
          <cell r="D64">
            <v>7192</v>
          </cell>
          <cell r="E64">
            <v>3153</v>
          </cell>
          <cell r="F64">
            <v>1297</v>
          </cell>
          <cell r="G64">
            <v>0</v>
          </cell>
          <cell r="H64">
            <v>0.4</v>
          </cell>
          <cell r="I64">
            <v>40</v>
          </cell>
          <cell r="J64">
            <v>3197</v>
          </cell>
          <cell r="K64">
            <v>-44</v>
          </cell>
          <cell r="L64">
            <v>500</v>
          </cell>
          <cell r="M64">
            <v>700</v>
          </cell>
          <cell r="T64">
            <v>1002</v>
          </cell>
          <cell r="V64">
            <v>800</v>
          </cell>
          <cell r="W64">
            <v>515.4</v>
          </cell>
          <cell r="X64">
            <v>800</v>
          </cell>
          <cell r="Y64">
            <v>7.9491656965463724</v>
          </cell>
          <cell r="Z64">
            <v>2.5164920450135817</v>
          </cell>
          <cell r="AD64">
            <v>576</v>
          </cell>
          <cell r="AE64">
            <v>537.6</v>
          </cell>
          <cell r="AF64">
            <v>585</v>
          </cell>
          <cell r="AG64">
            <v>442.2</v>
          </cell>
          <cell r="AH64">
            <v>685</v>
          </cell>
          <cell r="AI64">
            <v>0</v>
          </cell>
        </row>
        <row r="65">
          <cell r="A65" t="str">
            <v xml:space="preserve"> 343 Сосиски Сочинки Сливочные ТМ Стародворье  0,4 кг</v>
          </cell>
          <cell r="B65" t="str">
            <v>шт</v>
          </cell>
          <cell r="C65">
            <v>824</v>
          </cell>
          <cell r="D65">
            <v>2270</v>
          </cell>
          <cell r="E65">
            <v>2286</v>
          </cell>
          <cell r="F65">
            <v>750</v>
          </cell>
          <cell r="G65">
            <v>0</v>
          </cell>
          <cell r="H65">
            <v>0.4</v>
          </cell>
          <cell r="I65">
            <v>40</v>
          </cell>
          <cell r="J65">
            <v>2423</v>
          </cell>
          <cell r="K65">
            <v>-137</v>
          </cell>
          <cell r="L65">
            <v>900</v>
          </cell>
          <cell r="M65">
            <v>700</v>
          </cell>
          <cell r="V65">
            <v>600</v>
          </cell>
          <cell r="W65">
            <v>457.2</v>
          </cell>
          <cell r="X65">
            <v>700</v>
          </cell>
          <cell r="Y65">
            <v>7.9833770778652671</v>
          </cell>
          <cell r="Z65">
            <v>1.6404199475065617</v>
          </cell>
          <cell r="AD65">
            <v>0</v>
          </cell>
          <cell r="AE65">
            <v>264.8</v>
          </cell>
          <cell r="AF65">
            <v>325</v>
          </cell>
          <cell r="AG65">
            <v>408</v>
          </cell>
          <cell r="AH65">
            <v>581</v>
          </cell>
          <cell r="AI65">
            <v>0</v>
          </cell>
        </row>
        <row r="66">
          <cell r="A66" t="str">
            <v xml:space="preserve"> 344  Колбаса Сочинка по-европейски с сочной грудинкой ТМ Стародворье, ВЕС ПОКОМ</v>
          </cell>
          <cell r="B66" t="str">
            <v>кг</v>
          </cell>
          <cell r="C66">
            <v>475.00700000000001</v>
          </cell>
          <cell r="D66">
            <v>479.02800000000002</v>
          </cell>
          <cell r="E66">
            <v>497.447</v>
          </cell>
          <cell r="F66">
            <v>439.63299999999998</v>
          </cell>
          <cell r="G66" t="str">
            <v>ябл</v>
          </cell>
          <cell r="H66">
            <v>1</v>
          </cell>
          <cell r="I66">
            <v>40</v>
          </cell>
          <cell r="J66">
            <v>504.15600000000001</v>
          </cell>
          <cell r="K66">
            <v>-6.7090000000000032</v>
          </cell>
          <cell r="L66">
            <v>50</v>
          </cell>
          <cell r="M66">
            <v>130</v>
          </cell>
          <cell r="V66">
            <v>70</v>
          </cell>
          <cell r="W66">
            <v>99.489400000000003</v>
          </cell>
          <cell r="X66">
            <v>100</v>
          </cell>
          <cell r="Y66">
            <v>7.9368555846150448</v>
          </cell>
          <cell r="Z66">
            <v>4.4188928669787932</v>
          </cell>
          <cell r="AD66">
            <v>0</v>
          </cell>
          <cell r="AE66">
            <v>109.62260000000001</v>
          </cell>
          <cell r="AF66">
            <v>136.0154</v>
          </cell>
          <cell r="AG66">
            <v>95.6982</v>
          </cell>
          <cell r="AH66">
            <v>83.700999999999993</v>
          </cell>
          <cell r="AI66" t="e">
            <v>#N/A</v>
          </cell>
        </row>
        <row r="67">
          <cell r="A67" t="str">
            <v xml:space="preserve"> 345  Колбаса Сочинка по-фински с сочным окроком ТМ Стародворье ВЕС ПОКОМ</v>
          </cell>
          <cell r="B67" t="str">
            <v>кг</v>
          </cell>
          <cell r="C67">
            <v>221.465</v>
          </cell>
          <cell r="D67">
            <v>262.25700000000001</v>
          </cell>
          <cell r="E67">
            <v>275.81</v>
          </cell>
          <cell r="F67">
            <v>191.589</v>
          </cell>
          <cell r="G67">
            <v>0</v>
          </cell>
          <cell r="H67">
            <v>1</v>
          </cell>
          <cell r="I67">
            <v>40</v>
          </cell>
          <cell r="J67">
            <v>290.02100000000002</v>
          </cell>
          <cell r="K67">
            <v>-14.211000000000013</v>
          </cell>
          <cell r="L67">
            <v>70</v>
          </cell>
          <cell r="M67">
            <v>80</v>
          </cell>
          <cell r="V67">
            <v>40</v>
          </cell>
          <cell r="W67">
            <v>55.161999999999999</v>
          </cell>
          <cell r="X67">
            <v>60</v>
          </cell>
          <cell r="Y67">
            <v>8.0053116275697036</v>
          </cell>
          <cell r="Z67">
            <v>3.4732061926688664</v>
          </cell>
          <cell r="AD67">
            <v>0</v>
          </cell>
          <cell r="AE67">
            <v>59.354200000000006</v>
          </cell>
          <cell r="AF67">
            <v>67.441999999999993</v>
          </cell>
          <cell r="AG67">
            <v>52.641600000000004</v>
          </cell>
          <cell r="AH67">
            <v>43.232999999999997</v>
          </cell>
          <cell r="AI67" t="e">
            <v>#N/A</v>
          </cell>
        </row>
        <row r="68">
          <cell r="A68" t="str">
            <v xml:space="preserve"> 346  Колбаса Сочинка зернистая с сочной грудинкой ТМ Стародворье.ВЕС ПОКОМ</v>
          </cell>
          <cell r="B68" t="str">
            <v>кг</v>
          </cell>
          <cell r="C68">
            <v>689.34</v>
          </cell>
          <cell r="D68">
            <v>623.19799999999998</v>
          </cell>
          <cell r="E68">
            <v>780.68100000000004</v>
          </cell>
          <cell r="F68">
            <v>511.34899999999999</v>
          </cell>
          <cell r="G68" t="str">
            <v>ябл</v>
          </cell>
          <cell r="H68">
            <v>1</v>
          </cell>
          <cell r="I68">
            <v>40</v>
          </cell>
          <cell r="J68">
            <v>795.94299999999998</v>
          </cell>
          <cell r="K68">
            <v>-15.261999999999944</v>
          </cell>
          <cell r="L68">
            <v>0</v>
          </cell>
          <cell r="M68">
            <v>30</v>
          </cell>
          <cell r="V68">
            <v>300</v>
          </cell>
          <cell r="W68">
            <v>156.1362</v>
          </cell>
          <cell r="X68">
            <v>250</v>
          </cell>
          <cell r="Y68">
            <v>6.9897243560429931</v>
          </cell>
          <cell r="Z68">
            <v>3.2750188617373803</v>
          </cell>
          <cell r="AD68">
            <v>0</v>
          </cell>
          <cell r="AE68">
            <v>127.4718</v>
          </cell>
          <cell r="AF68">
            <v>172.9922</v>
          </cell>
          <cell r="AG68">
            <v>110.1564</v>
          </cell>
          <cell r="AH68">
            <v>139.334</v>
          </cell>
          <cell r="AI68" t="e">
            <v>#N/A</v>
          </cell>
        </row>
        <row r="69">
          <cell r="A69" t="str">
            <v xml:space="preserve"> 347  Колбаса Сочинка рубленая с сочным окороком ТМ Стародворье ВЕС ПОКОМ</v>
          </cell>
          <cell r="B69" t="str">
            <v>кг</v>
          </cell>
          <cell r="C69">
            <v>325.28899999999999</v>
          </cell>
          <cell r="D69">
            <v>337.35899999999998</v>
          </cell>
          <cell r="E69">
            <v>358.36599999999999</v>
          </cell>
          <cell r="F69">
            <v>292.08</v>
          </cell>
          <cell r="G69">
            <v>0</v>
          </cell>
          <cell r="H69">
            <v>1</v>
          </cell>
          <cell r="I69">
            <v>40</v>
          </cell>
          <cell r="J69">
            <v>361.86900000000003</v>
          </cell>
          <cell r="K69">
            <v>-3.5030000000000427</v>
          </cell>
          <cell r="L69">
            <v>40</v>
          </cell>
          <cell r="M69">
            <v>110</v>
          </cell>
          <cell r="V69">
            <v>60</v>
          </cell>
          <cell r="W69">
            <v>71.673199999999994</v>
          </cell>
          <cell r="X69">
            <v>70</v>
          </cell>
          <cell r="Y69">
            <v>7.9817839862040483</v>
          </cell>
          <cell r="Z69">
            <v>4.0751633804546188</v>
          </cell>
          <cell r="AD69">
            <v>0</v>
          </cell>
          <cell r="AE69">
            <v>76.770399999999995</v>
          </cell>
          <cell r="AF69">
            <v>96.945799999999991</v>
          </cell>
          <cell r="AG69">
            <v>68.113</v>
          </cell>
          <cell r="AH69">
            <v>66.388000000000005</v>
          </cell>
          <cell r="AI69" t="e">
            <v>#N/A</v>
          </cell>
        </row>
        <row r="70">
          <cell r="A70" t="str">
            <v xml:space="preserve"> 353  Колбаса Салями запеченная ТМ Стародворье ТС Дугушка. 0,6 кг ПОКОМ</v>
          </cell>
          <cell r="B70" t="str">
            <v>шт</v>
          </cell>
          <cell r="C70">
            <v>69</v>
          </cell>
          <cell r="D70">
            <v>60</v>
          </cell>
          <cell r="E70">
            <v>88</v>
          </cell>
          <cell r="F70">
            <v>15</v>
          </cell>
          <cell r="G70" t="str">
            <v>дк</v>
          </cell>
          <cell r="H70">
            <v>0.6</v>
          </cell>
          <cell r="I70">
            <v>60</v>
          </cell>
          <cell r="J70">
            <v>126</v>
          </cell>
          <cell r="K70">
            <v>-38</v>
          </cell>
          <cell r="L70">
            <v>70</v>
          </cell>
          <cell r="M70">
            <v>40</v>
          </cell>
          <cell r="W70">
            <v>17.600000000000001</v>
          </cell>
          <cell r="X70">
            <v>20</v>
          </cell>
          <cell r="Y70">
            <v>8.2386363636363633</v>
          </cell>
          <cell r="Z70">
            <v>0.85227272727272718</v>
          </cell>
          <cell r="AD70">
            <v>0</v>
          </cell>
          <cell r="AE70">
            <v>17.8</v>
          </cell>
          <cell r="AF70">
            <v>16.2</v>
          </cell>
          <cell r="AG70">
            <v>18</v>
          </cell>
          <cell r="AH70">
            <v>19</v>
          </cell>
          <cell r="AI70" t="str">
            <v>склад</v>
          </cell>
        </row>
        <row r="71">
          <cell r="A71" t="str">
            <v xml:space="preserve"> 354  Колбаса Рубленая запеченная ТМ Стародворье,ТС Дугушка  0,6 кг ПОКОМ</v>
          </cell>
          <cell r="B71" t="str">
            <v>шт</v>
          </cell>
          <cell r="C71">
            <v>271</v>
          </cell>
          <cell r="D71">
            <v>207</v>
          </cell>
          <cell r="E71">
            <v>342</v>
          </cell>
          <cell r="F71">
            <v>15</v>
          </cell>
          <cell r="G71" t="str">
            <v>ябл</v>
          </cell>
          <cell r="H71">
            <v>0.6</v>
          </cell>
          <cell r="I71">
            <v>60</v>
          </cell>
          <cell r="J71">
            <v>352</v>
          </cell>
          <cell r="K71">
            <v>-10</v>
          </cell>
          <cell r="L71">
            <v>200</v>
          </cell>
          <cell r="M71">
            <v>30</v>
          </cell>
          <cell r="V71">
            <v>150</v>
          </cell>
          <cell r="W71">
            <v>68.400000000000006</v>
          </cell>
          <cell r="X71">
            <v>150</v>
          </cell>
          <cell r="Y71">
            <v>7.9678362573099406</v>
          </cell>
          <cell r="Z71">
            <v>0.21929824561403508</v>
          </cell>
          <cell r="AD71">
            <v>0</v>
          </cell>
          <cell r="AE71">
            <v>58.4</v>
          </cell>
          <cell r="AF71">
            <v>59.6</v>
          </cell>
          <cell r="AG71">
            <v>48.6</v>
          </cell>
          <cell r="AH71">
            <v>69</v>
          </cell>
          <cell r="AI71" t="str">
            <v>майяб</v>
          </cell>
        </row>
        <row r="72">
          <cell r="A72" t="str">
            <v xml:space="preserve"> 355  Колбаса Сервелат запеченный ТМ Стародворье ТС Дугушка. 0,6 кг. ПОКОМ</v>
          </cell>
          <cell r="B72" t="str">
            <v>шт</v>
          </cell>
          <cell r="C72">
            <v>261</v>
          </cell>
          <cell r="D72">
            <v>929</v>
          </cell>
          <cell r="E72">
            <v>427</v>
          </cell>
          <cell r="F72">
            <v>492</v>
          </cell>
          <cell r="G72" t="str">
            <v>ябл</v>
          </cell>
          <cell r="H72">
            <v>0.6</v>
          </cell>
          <cell r="I72">
            <v>60</v>
          </cell>
          <cell r="J72">
            <v>422</v>
          </cell>
          <cell r="K72">
            <v>5</v>
          </cell>
          <cell r="L72">
            <v>0</v>
          </cell>
          <cell r="M72">
            <v>40</v>
          </cell>
          <cell r="V72">
            <v>100</v>
          </cell>
          <cell r="W72">
            <v>85.4</v>
          </cell>
          <cell r="X72">
            <v>50</v>
          </cell>
          <cell r="Y72">
            <v>7.985948477751756</v>
          </cell>
          <cell r="Z72">
            <v>5.7611241217798588</v>
          </cell>
          <cell r="AD72">
            <v>0</v>
          </cell>
          <cell r="AE72">
            <v>128</v>
          </cell>
          <cell r="AF72">
            <v>103.2</v>
          </cell>
          <cell r="AG72">
            <v>91.4</v>
          </cell>
          <cell r="AH72">
            <v>119</v>
          </cell>
          <cell r="AI72" t="str">
            <v>продмай</v>
          </cell>
        </row>
        <row r="73">
          <cell r="A73" t="str">
            <v xml:space="preserve"> 364  Сардельки Филейские Вязанка ВЕС NDX ТМ Вязанка  ПОКОМ</v>
          </cell>
          <cell r="B73" t="str">
            <v>кг</v>
          </cell>
          <cell r="C73">
            <v>83.981999999999999</v>
          </cell>
          <cell r="D73">
            <v>175.58600000000001</v>
          </cell>
          <cell r="E73">
            <v>102.544</v>
          </cell>
          <cell r="F73">
            <v>150.13300000000001</v>
          </cell>
          <cell r="G73">
            <v>0</v>
          </cell>
          <cell r="H73">
            <v>1</v>
          </cell>
          <cell r="I73">
            <v>30</v>
          </cell>
          <cell r="J73">
            <v>104.86499999999999</v>
          </cell>
          <cell r="K73">
            <v>-2.320999999999998</v>
          </cell>
          <cell r="L73">
            <v>0</v>
          </cell>
          <cell r="M73">
            <v>0</v>
          </cell>
          <cell r="W73">
            <v>20.508800000000001</v>
          </cell>
          <cell r="X73">
            <v>10</v>
          </cell>
          <cell r="Y73">
            <v>7.8080141207676705</v>
          </cell>
          <cell r="Z73">
            <v>7.3204185520361991</v>
          </cell>
          <cell r="AD73">
            <v>0</v>
          </cell>
          <cell r="AE73">
            <v>31.5534</v>
          </cell>
          <cell r="AF73">
            <v>30.785199999999996</v>
          </cell>
          <cell r="AG73">
            <v>19.6296</v>
          </cell>
          <cell r="AH73">
            <v>20.338000000000001</v>
          </cell>
          <cell r="AI73" t="str">
            <v>склад</v>
          </cell>
        </row>
        <row r="74">
          <cell r="A74" t="str">
            <v xml:space="preserve"> 376  Колбаса Докторская Дугушка 0,6кг ГОСТ ТМ Стародворье  ПОКОМ </v>
          </cell>
          <cell r="B74" t="str">
            <v>шт</v>
          </cell>
          <cell r="C74">
            <v>449</v>
          </cell>
          <cell r="D74">
            <v>716</v>
          </cell>
          <cell r="E74">
            <v>713</v>
          </cell>
          <cell r="F74">
            <v>443</v>
          </cell>
          <cell r="G74" t="str">
            <v>ябл,дк</v>
          </cell>
          <cell r="H74">
            <v>0.6</v>
          </cell>
          <cell r="I74">
            <v>60</v>
          </cell>
          <cell r="J74">
            <v>715</v>
          </cell>
          <cell r="K74">
            <v>-2</v>
          </cell>
          <cell r="L74">
            <v>50</v>
          </cell>
          <cell r="M74">
            <v>180</v>
          </cell>
          <cell r="V74">
            <v>300</v>
          </cell>
          <cell r="W74">
            <v>142.6</v>
          </cell>
          <cell r="X74">
            <v>170</v>
          </cell>
          <cell r="Y74">
            <v>8.0154277699859744</v>
          </cell>
          <cell r="Z74">
            <v>3.1065918653576441</v>
          </cell>
          <cell r="AD74">
            <v>0</v>
          </cell>
          <cell r="AE74">
            <v>146.80000000000001</v>
          </cell>
          <cell r="AF74">
            <v>170.2</v>
          </cell>
          <cell r="AG74">
            <v>124.4</v>
          </cell>
          <cell r="AH74">
            <v>228</v>
          </cell>
          <cell r="AI74" t="str">
            <v>оконч</v>
          </cell>
        </row>
        <row r="75">
          <cell r="A75" t="str">
            <v xml:space="preserve"> 377  Колбаса Молочная Дугушка 0,6кг ТМ Стародворье  ПОКОМ</v>
          </cell>
          <cell r="B75" t="str">
            <v>шт</v>
          </cell>
          <cell r="C75">
            <v>681</v>
          </cell>
          <cell r="D75">
            <v>730</v>
          </cell>
          <cell r="E75">
            <v>909</v>
          </cell>
          <cell r="F75">
            <v>485</v>
          </cell>
          <cell r="G75" t="str">
            <v>ябл,дк</v>
          </cell>
          <cell r="H75">
            <v>0.6</v>
          </cell>
          <cell r="I75">
            <v>60</v>
          </cell>
          <cell r="J75">
            <v>910</v>
          </cell>
          <cell r="K75">
            <v>-1</v>
          </cell>
          <cell r="L75">
            <v>70</v>
          </cell>
          <cell r="M75">
            <v>220</v>
          </cell>
          <cell r="V75">
            <v>300</v>
          </cell>
          <cell r="W75">
            <v>181.8</v>
          </cell>
          <cell r="X75">
            <v>300</v>
          </cell>
          <cell r="Y75">
            <v>7.5632563256325627</v>
          </cell>
          <cell r="Z75">
            <v>2.6677667766776678</v>
          </cell>
          <cell r="AD75">
            <v>0</v>
          </cell>
          <cell r="AE75">
            <v>202.2</v>
          </cell>
          <cell r="AF75">
            <v>211.2</v>
          </cell>
          <cell r="AG75">
            <v>149.19999999999999</v>
          </cell>
          <cell r="AH75">
            <v>247</v>
          </cell>
          <cell r="AI75" t="str">
            <v>продмай</v>
          </cell>
        </row>
        <row r="76">
          <cell r="A76" t="str">
            <v xml:space="preserve"> 387  Колбаса вареная Мусульманская Халяль ТМ Вязанка, 0,4 кг ПОКОМ</v>
          </cell>
          <cell r="B76" t="str">
            <v>шт</v>
          </cell>
          <cell r="C76">
            <v>456</v>
          </cell>
          <cell r="D76">
            <v>658</v>
          </cell>
          <cell r="E76">
            <v>634</v>
          </cell>
          <cell r="F76">
            <v>448</v>
          </cell>
          <cell r="G76">
            <v>0</v>
          </cell>
          <cell r="H76">
            <v>0.4</v>
          </cell>
          <cell r="I76" t="e">
            <v>#N/A</v>
          </cell>
          <cell r="J76">
            <v>665</v>
          </cell>
          <cell r="K76">
            <v>-31</v>
          </cell>
          <cell r="L76">
            <v>200</v>
          </cell>
          <cell r="M76">
            <v>200</v>
          </cell>
          <cell r="V76">
            <v>50</v>
          </cell>
          <cell r="W76">
            <v>126.8</v>
          </cell>
          <cell r="X76">
            <v>100</v>
          </cell>
          <cell r="Y76">
            <v>7.8706624605678233</v>
          </cell>
          <cell r="Z76">
            <v>3.5331230283911674</v>
          </cell>
          <cell r="AD76">
            <v>0</v>
          </cell>
          <cell r="AE76">
            <v>154</v>
          </cell>
          <cell r="AF76">
            <v>151.80000000000001</v>
          </cell>
          <cell r="AG76">
            <v>126.8</v>
          </cell>
          <cell r="AH76">
            <v>129</v>
          </cell>
          <cell r="AI76">
            <v>0</v>
          </cell>
        </row>
        <row r="77">
          <cell r="A77" t="str">
            <v xml:space="preserve"> 388  Сосиски Восточные Халяль ТМ Вязанка 0,33 кг АК. ПОКОМ</v>
          </cell>
          <cell r="B77" t="str">
            <v>шт</v>
          </cell>
          <cell r="C77">
            <v>322</v>
          </cell>
          <cell r="D77">
            <v>763</v>
          </cell>
          <cell r="E77">
            <v>690</v>
          </cell>
          <cell r="F77">
            <v>368</v>
          </cell>
          <cell r="G77">
            <v>0</v>
          </cell>
          <cell r="H77">
            <v>0.33</v>
          </cell>
          <cell r="I77">
            <v>60</v>
          </cell>
          <cell r="J77">
            <v>710</v>
          </cell>
          <cell r="K77">
            <v>-20</v>
          </cell>
          <cell r="L77">
            <v>200</v>
          </cell>
          <cell r="M77">
            <v>250</v>
          </cell>
          <cell r="V77">
            <v>150</v>
          </cell>
          <cell r="W77">
            <v>138</v>
          </cell>
          <cell r="X77">
            <v>120</v>
          </cell>
          <cell r="Y77">
            <v>7.8840579710144931</v>
          </cell>
          <cell r="Z77">
            <v>2.6666666666666665</v>
          </cell>
          <cell r="AD77">
            <v>0</v>
          </cell>
          <cell r="AE77">
            <v>158.19999999999999</v>
          </cell>
          <cell r="AF77">
            <v>130.4</v>
          </cell>
          <cell r="AG77">
            <v>147.80000000000001</v>
          </cell>
          <cell r="AH77">
            <v>142</v>
          </cell>
          <cell r="AI77">
            <v>0</v>
          </cell>
        </row>
        <row r="78">
          <cell r="A78" t="str">
            <v xml:space="preserve"> 394 Колбаса полукопченая Аль-Ислами халяль ТМ Вязанка оболочка фиброуз в в/у 0,35 кг  ПОКОМ</v>
          </cell>
          <cell r="B78" t="str">
            <v>шт</v>
          </cell>
          <cell r="C78">
            <v>326</v>
          </cell>
          <cell r="D78">
            <v>444</v>
          </cell>
          <cell r="E78">
            <v>501</v>
          </cell>
          <cell r="F78">
            <v>237</v>
          </cell>
          <cell r="G78">
            <v>0</v>
          </cell>
          <cell r="H78">
            <v>0.35</v>
          </cell>
          <cell r="I78" t="e">
            <v>#N/A</v>
          </cell>
          <cell r="J78">
            <v>521</v>
          </cell>
          <cell r="K78">
            <v>-20</v>
          </cell>
          <cell r="L78">
            <v>200</v>
          </cell>
          <cell r="M78">
            <v>200</v>
          </cell>
          <cell r="V78">
            <v>60</v>
          </cell>
          <cell r="W78">
            <v>100.2</v>
          </cell>
          <cell r="X78">
            <v>100</v>
          </cell>
          <cell r="Y78">
            <v>7.9540918163672654</v>
          </cell>
          <cell r="Z78">
            <v>2.3652694610778444</v>
          </cell>
          <cell r="AD78">
            <v>0</v>
          </cell>
          <cell r="AE78">
            <v>110.6</v>
          </cell>
          <cell r="AF78">
            <v>97</v>
          </cell>
          <cell r="AG78">
            <v>98.8</v>
          </cell>
          <cell r="AH78">
            <v>90</v>
          </cell>
          <cell r="AI78">
            <v>0</v>
          </cell>
        </row>
        <row r="79">
          <cell r="A79" t="str">
            <v xml:space="preserve"> 405  Сардельки Сливушки ТМ Вязанка в оболочке айпил 0,33 кг. ПОКОМ</v>
          </cell>
          <cell r="B79" t="str">
            <v>шт</v>
          </cell>
          <cell r="C79">
            <v>206</v>
          </cell>
          <cell r="D79">
            <v>144</v>
          </cell>
          <cell r="E79">
            <v>258</v>
          </cell>
          <cell r="F79">
            <v>90</v>
          </cell>
          <cell r="G79" t="str">
            <v>ябл</v>
          </cell>
          <cell r="H79">
            <v>0.33</v>
          </cell>
          <cell r="I79" t="e">
            <v>#N/A</v>
          </cell>
          <cell r="J79">
            <v>270</v>
          </cell>
          <cell r="K79">
            <v>-12</v>
          </cell>
          <cell r="L79">
            <v>0</v>
          </cell>
          <cell r="M79">
            <v>50</v>
          </cell>
          <cell r="V79">
            <v>120</v>
          </cell>
          <cell r="W79">
            <v>51.6</v>
          </cell>
          <cell r="X79">
            <v>80</v>
          </cell>
          <cell r="Y79">
            <v>6.5891472868217056</v>
          </cell>
          <cell r="Z79">
            <v>1.7441860465116279</v>
          </cell>
          <cell r="AD79">
            <v>0</v>
          </cell>
          <cell r="AE79">
            <v>50.4</v>
          </cell>
          <cell r="AF79">
            <v>45.6</v>
          </cell>
          <cell r="AG79">
            <v>32</v>
          </cell>
          <cell r="AH79">
            <v>46</v>
          </cell>
          <cell r="AI79">
            <v>0</v>
          </cell>
        </row>
        <row r="80">
          <cell r="A80" t="str">
            <v xml:space="preserve"> 410  Сосиски Баварские с сыром ТМ Стародворье 0,35 кг. ПОКОМ</v>
          </cell>
          <cell r="B80" t="str">
            <v>шт</v>
          </cell>
          <cell r="C80">
            <v>2332</v>
          </cell>
          <cell r="D80">
            <v>5907</v>
          </cell>
          <cell r="E80">
            <v>5788</v>
          </cell>
          <cell r="F80">
            <v>2369</v>
          </cell>
          <cell r="G80">
            <v>0</v>
          </cell>
          <cell r="H80">
            <v>0.35</v>
          </cell>
          <cell r="I80">
            <v>40</v>
          </cell>
          <cell r="J80">
            <v>5850</v>
          </cell>
          <cell r="K80">
            <v>-62</v>
          </cell>
          <cell r="L80">
            <v>500</v>
          </cell>
          <cell r="M80">
            <v>1000</v>
          </cell>
          <cell r="T80">
            <v>1440</v>
          </cell>
          <cell r="V80">
            <v>800</v>
          </cell>
          <cell r="W80">
            <v>934.4</v>
          </cell>
          <cell r="X80">
            <v>1000</v>
          </cell>
          <cell r="Y80">
            <v>6.0669948630136989</v>
          </cell>
          <cell r="Z80">
            <v>2.5353167808219177</v>
          </cell>
          <cell r="AD80">
            <v>1116</v>
          </cell>
          <cell r="AE80">
            <v>1004</v>
          </cell>
          <cell r="AF80">
            <v>870.6</v>
          </cell>
          <cell r="AG80">
            <v>803.6</v>
          </cell>
          <cell r="AH80">
            <v>1115</v>
          </cell>
          <cell r="AI80" t="str">
            <v>оконч</v>
          </cell>
        </row>
        <row r="81">
          <cell r="A81" t="str">
            <v xml:space="preserve"> 412  Сосиски Баварские ТМ Стародворье 0,35 кг ПОКОМ</v>
          </cell>
          <cell r="B81" t="str">
            <v>шт</v>
          </cell>
          <cell r="C81">
            <v>3189</v>
          </cell>
          <cell r="D81">
            <v>5527</v>
          </cell>
          <cell r="E81">
            <v>5850</v>
          </cell>
          <cell r="F81">
            <v>3683</v>
          </cell>
          <cell r="G81" t="str">
            <v>отк</v>
          </cell>
          <cell r="H81">
            <v>0.35</v>
          </cell>
          <cell r="I81">
            <v>45</v>
          </cell>
          <cell r="J81">
            <v>5308</v>
          </cell>
          <cell r="K81">
            <v>542</v>
          </cell>
          <cell r="L81">
            <v>1800</v>
          </cell>
          <cell r="M81">
            <v>1500</v>
          </cell>
          <cell r="T81">
            <v>2520</v>
          </cell>
          <cell r="V81">
            <v>1500</v>
          </cell>
          <cell r="W81">
            <v>1010.4</v>
          </cell>
          <cell r="X81">
            <v>1500</v>
          </cell>
          <cell r="Y81">
            <v>9.8802454473475851</v>
          </cell>
          <cell r="Z81">
            <v>3.6450910530482976</v>
          </cell>
          <cell r="AD81">
            <v>798</v>
          </cell>
          <cell r="AE81">
            <v>1267.8</v>
          </cell>
          <cell r="AF81">
            <v>1308</v>
          </cell>
          <cell r="AG81">
            <v>981.8</v>
          </cell>
          <cell r="AH81">
            <v>1209</v>
          </cell>
          <cell r="AI81" t="str">
            <v>майяб</v>
          </cell>
        </row>
        <row r="82">
          <cell r="A82" t="str">
            <v xml:space="preserve"> 430  Колбаса Стародворская с окороком 0,4 кг. ТМ Стародворье в оболочке полиамид  ПОКОМ</v>
          </cell>
          <cell r="B82" t="str">
            <v>шт</v>
          </cell>
          <cell r="C82">
            <v>302</v>
          </cell>
          <cell r="D82">
            <v>186</v>
          </cell>
          <cell r="E82">
            <v>279</v>
          </cell>
          <cell r="F82">
            <v>193</v>
          </cell>
          <cell r="G82">
            <v>0</v>
          </cell>
          <cell r="H82">
            <v>0.4</v>
          </cell>
          <cell r="I82" t="e">
            <v>#N/A</v>
          </cell>
          <cell r="J82">
            <v>311</v>
          </cell>
          <cell r="K82">
            <v>-32</v>
          </cell>
          <cell r="L82">
            <v>160</v>
          </cell>
          <cell r="M82">
            <v>100</v>
          </cell>
          <cell r="V82">
            <v>50</v>
          </cell>
          <cell r="W82">
            <v>55.8</v>
          </cell>
          <cell r="Y82">
            <v>9.0143369175627246</v>
          </cell>
          <cell r="Z82">
            <v>3.4587813620071688</v>
          </cell>
          <cell r="AD82">
            <v>0</v>
          </cell>
          <cell r="AE82">
            <v>83.6</v>
          </cell>
          <cell r="AF82">
            <v>66.2</v>
          </cell>
          <cell r="AG82">
            <v>63.4</v>
          </cell>
          <cell r="AH82">
            <v>51</v>
          </cell>
          <cell r="AI82">
            <v>0</v>
          </cell>
        </row>
        <row r="83">
          <cell r="A83" t="str">
            <v xml:space="preserve"> 431  Колбаса Стародворская с окороком в оболочке полиамид ТМ Стародворье ВЕС ПОКОМ</v>
          </cell>
          <cell r="B83" t="str">
            <v>кг</v>
          </cell>
          <cell r="C83">
            <v>146.55000000000001</v>
          </cell>
          <cell r="D83">
            <v>748.69799999999998</v>
          </cell>
          <cell r="E83">
            <v>333.64299999999997</v>
          </cell>
          <cell r="F83">
            <v>71.591999999999999</v>
          </cell>
          <cell r="G83" t="str">
            <v>н</v>
          </cell>
          <cell r="H83">
            <v>1</v>
          </cell>
          <cell r="I83" t="e">
            <v>#N/A</v>
          </cell>
          <cell r="J83">
            <v>410.15199999999999</v>
          </cell>
          <cell r="K83">
            <v>-76.509000000000015</v>
          </cell>
          <cell r="L83">
            <v>80</v>
          </cell>
          <cell r="M83">
            <v>70</v>
          </cell>
          <cell r="V83">
            <v>120</v>
          </cell>
          <cell r="W83">
            <v>66.7286</v>
          </cell>
          <cell r="X83">
            <v>100</v>
          </cell>
          <cell r="Y83">
            <v>6.6177321268541522</v>
          </cell>
          <cell r="Z83">
            <v>1.0728832914222688</v>
          </cell>
          <cell r="AD83">
            <v>0</v>
          </cell>
          <cell r="AE83">
            <v>36.206599999999995</v>
          </cell>
          <cell r="AF83">
            <v>52.7744</v>
          </cell>
          <cell r="AG83">
            <v>44.717799999999997</v>
          </cell>
          <cell r="AH83">
            <v>1.484</v>
          </cell>
          <cell r="AI83" t="str">
            <v>Паша50%</v>
          </cell>
        </row>
        <row r="84">
          <cell r="A84" t="str">
            <v xml:space="preserve"> 433 Колбаса Стародворская со шпиком  в оболочке полиамид. ТМ Стародворье ВЕС ПОКОМ</v>
          </cell>
          <cell r="B84" t="str">
            <v>кг</v>
          </cell>
          <cell r="C84">
            <v>35.573</v>
          </cell>
          <cell r="D84">
            <v>27.318999999999999</v>
          </cell>
          <cell r="E84">
            <v>24.701000000000001</v>
          </cell>
          <cell r="F84">
            <v>32.573</v>
          </cell>
          <cell r="G84">
            <v>0</v>
          </cell>
          <cell r="H84">
            <v>1</v>
          </cell>
          <cell r="I84" t="e">
            <v>#N/A</v>
          </cell>
          <cell r="J84">
            <v>27.4</v>
          </cell>
          <cell r="K84">
            <v>-2.6989999999999981</v>
          </cell>
          <cell r="L84">
            <v>10</v>
          </cell>
          <cell r="M84">
            <v>10</v>
          </cell>
          <cell r="W84">
            <v>4.9401999999999999</v>
          </cell>
          <cell r="Y84">
            <v>10.641876847091211</v>
          </cell>
          <cell r="Z84">
            <v>6.5934577547467716</v>
          </cell>
          <cell r="AD84">
            <v>0</v>
          </cell>
          <cell r="AE84">
            <v>2.5931999999999999</v>
          </cell>
          <cell r="AF84">
            <v>3.5238</v>
          </cell>
          <cell r="AG84">
            <v>4.3521999999999998</v>
          </cell>
          <cell r="AH84">
            <v>1.4530000000000001</v>
          </cell>
          <cell r="AI84" t="str">
            <v>увел</v>
          </cell>
        </row>
        <row r="85">
          <cell r="A85" t="str">
            <v xml:space="preserve"> 435  Колбаса Молочная Стародворская  с молоком в оболочке полиамид 0,4 кг.ТМ Стародворье ПОКОМ</v>
          </cell>
          <cell r="B85" t="str">
            <v>шт</v>
          </cell>
          <cell r="C85">
            <v>221</v>
          </cell>
          <cell r="D85">
            <v>34</v>
          </cell>
          <cell r="E85">
            <v>228</v>
          </cell>
          <cell r="F85">
            <v>23</v>
          </cell>
          <cell r="G85">
            <v>0</v>
          </cell>
          <cell r="H85">
            <v>0.4</v>
          </cell>
          <cell r="I85" t="e">
            <v>#N/A</v>
          </cell>
          <cell r="J85">
            <v>241</v>
          </cell>
          <cell r="K85">
            <v>-13</v>
          </cell>
          <cell r="L85">
            <v>80</v>
          </cell>
          <cell r="M85">
            <v>60</v>
          </cell>
          <cell r="V85">
            <v>120</v>
          </cell>
          <cell r="W85">
            <v>45.6</v>
          </cell>
          <cell r="X85">
            <v>80</v>
          </cell>
          <cell r="Y85">
            <v>7.9605263157894735</v>
          </cell>
          <cell r="Z85">
            <v>0.50438596491228072</v>
          </cell>
          <cell r="AD85">
            <v>0</v>
          </cell>
          <cell r="AE85">
            <v>43</v>
          </cell>
          <cell r="AF85">
            <v>36.4</v>
          </cell>
          <cell r="AG85">
            <v>34</v>
          </cell>
          <cell r="AH85">
            <v>55</v>
          </cell>
          <cell r="AI85">
            <v>0</v>
          </cell>
        </row>
        <row r="86">
          <cell r="A86" t="str">
            <v xml:space="preserve"> 436  Колбаса Молочная стародворская с молоком, ВЕС, ТМ Стародворье  ПОКОМ</v>
          </cell>
          <cell r="B86" t="str">
            <v>кг</v>
          </cell>
          <cell r="C86">
            <v>97.519000000000005</v>
          </cell>
          <cell r="D86">
            <v>113.063</v>
          </cell>
          <cell r="E86">
            <v>84.358000000000004</v>
          </cell>
          <cell r="F86">
            <v>101.751</v>
          </cell>
          <cell r="G86">
            <v>0</v>
          </cell>
          <cell r="H86">
            <v>1</v>
          </cell>
          <cell r="I86" t="e">
            <v>#N/A</v>
          </cell>
          <cell r="J86">
            <v>80.25</v>
          </cell>
          <cell r="K86">
            <v>4.1080000000000041</v>
          </cell>
          <cell r="L86">
            <v>40</v>
          </cell>
          <cell r="M86">
            <v>50</v>
          </cell>
          <cell r="W86">
            <v>16.871600000000001</v>
          </cell>
          <cell r="Y86">
            <v>11.365312122146092</v>
          </cell>
          <cell r="Z86">
            <v>6.0309040043623607</v>
          </cell>
          <cell r="AD86">
            <v>0</v>
          </cell>
          <cell r="AE86">
            <v>15.894200000000001</v>
          </cell>
          <cell r="AF86">
            <v>23.204000000000001</v>
          </cell>
          <cell r="AG86">
            <v>24.2044</v>
          </cell>
          <cell r="AH86">
            <v>16.271000000000001</v>
          </cell>
          <cell r="AI86" t="str">
            <v>Паша50%</v>
          </cell>
        </row>
        <row r="87">
          <cell r="A87" t="str">
            <v xml:space="preserve"> 445  Колбаса Краковюрст ТМ Баварушка рубленая в оболочке черева в в.у 0,2 кг ПОКОМ</v>
          </cell>
          <cell r="B87" t="str">
            <v>шт</v>
          </cell>
          <cell r="C87">
            <v>55</v>
          </cell>
          <cell r="D87">
            <v>4</v>
          </cell>
          <cell r="E87">
            <v>22</v>
          </cell>
          <cell r="F87">
            <v>26</v>
          </cell>
          <cell r="G87">
            <v>0</v>
          </cell>
          <cell r="H87">
            <v>0.2</v>
          </cell>
          <cell r="I87" t="e">
            <v>#N/A</v>
          </cell>
          <cell r="J87">
            <v>32</v>
          </cell>
          <cell r="K87">
            <v>-10</v>
          </cell>
          <cell r="L87">
            <v>0</v>
          </cell>
          <cell r="M87">
            <v>0</v>
          </cell>
          <cell r="V87">
            <v>20</v>
          </cell>
          <cell r="W87">
            <v>4.4000000000000004</v>
          </cell>
          <cell r="Y87">
            <v>10.454545454545453</v>
          </cell>
          <cell r="Z87">
            <v>5.9090909090909083</v>
          </cell>
          <cell r="AD87">
            <v>0</v>
          </cell>
          <cell r="AE87">
            <v>8.4</v>
          </cell>
          <cell r="AF87">
            <v>6.6</v>
          </cell>
          <cell r="AG87">
            <v>3.6</v>
          </cell>
          <cell r="AH87">
            <v>0</v>
          </cell>
          <cell r="AI87" t="str">
            <v>увел</v>
          </cell>
        </row>
        <row r="88">
          <cell r="A88" t="str">
            <v xml:space="preserve"> 447  Колбаски Краковюрст ТМ Баварушка с изысканными пряностями в оболочке NDX в в.у 0,2 кг. ПОКОМ </v>
          </cell>
          <cell r="B88" t="str">
            <v>шт</v>
          </cell>
          <cell r="C88">
            <v>123</v>
          </cell>
          <cell r="D88">
            <v>380</v>
          </cell>
          <cell r="E88">
            <v>429</v>
          </cell>
          <cell r="F88">
            <v>42</v>
          </cell>
          <cell r="G88">
            <v>0</v>
          </cell>
          <cell r="H88">
            <v>0.2</v>
          </cell>
          <cell r="I88" t="e">
            <v>#N/A</v>
          </cell>
          <cell r="J88">
            <v>728</v>
          </cell>
          <cell r="K88">
            <v>-299</v>
          </cell>
          <cell r="L88">
            <v>150</v>
          </cell>
          <cell r="M88">
            <v>100</v>
          </cell>
          <cell r="V88">
            <v>200</v>
          </cell>
          <cell r="W88">
            <v>85.8</v>
          </cell>
          <cell r="X88">
            <v>200</v>
          </cell>
          <cell r="Y88">
            <v>8.0652680652680662</v>
          </cell>
          <cell r="Z88">
            <v>0.48951048951048953</v>
          </cell>
          <cell r="AD88">
            <v>0</v>
          </cell>
          <cell r="AE88">
            <v>31.6</v>
          </cell>
          <cell r="AF88">
            <v>42.8</v>
          </cell>
          <cell r="AG88">
            <v>57.6</v>
          </cell>
          <cell r="AH88">
            <v>79</v>
          </cell>
          <cell r="AI88" t="str">
            <v>склад</v>
          </cell>
        </row>
        <row r="89">
          <cell r="A89" t="str">
            <v xml:space="preserve"> 448  Сосиски Сливушки по-венски ТМ Вязанка. 0,3 кг ПОКОМ</v>
          </cell>
          <cell r="B89" t="str">
            <v>шт</v>
          </cell>
          <cell r="C89">
            <v>201</v>
          </cell>
          <cell r="D89">
            <v>319</v>
          </cell>
          <cell r="E89">
            <v>327</v>
          </cell>
          <cell r="F89">
            <v>185</v>
          </cell>
          <cell r="G89">
            <v>0</v>
          </cell>
          <cell r="H89">
            <v>0.3</v>
          </cell>
          <cell r="I89" t="e">
            <v>#N/A</v>
          </cell>
          <cell r="J89">
            <v>338</v>
          </cell>
          <cell r="K89">
            <v>-11</v>
          </cell>
          <cell r="L89">
            <v>0</v>
          </cell>
          <cell r="M89">
            <v>70</v>
          </cell>
          <cell r="V89">
            <v>120</v>
          </cell>
          <cell r="W89">
            <v>65.400000000000006</v>
          </cell>
          <cell r="X89">
            <v>120</v>
          </cell>
          <cell r="Y89">
            <v>7.568807339449541</v>
          </cell>
          <cell r="Z89">
            <v>2.8287461773700304</v>
          </cell>
          <cell r="AD89">
            <v>0</v>
          </cell>
          <cell r="AE89">
            <v>64.400000000000006</v>
          </cell>
          <cell r="AF89">
            <v>73</v>
          </cell>
          <cell r="AG89">
            <v>51.8</v>
          </cell>
          <cell r="AH89">
            <v>78</v>
          </cell>
          <cell r="AI89">
            <v>0</v>
          </cell>
        </row>
        <row r="90">
          <cell r="A90" t="str">
            <v xml:space="preserve"> 449  Колбаса Дугушка Стародворская ВЕС ТС Дугушка ПОКОМ</v>
          </cell>
          <cell r="B90" t="str">
            <v>кг</v>
          </cell>
          <cell r="C90">
            <v>75.724999999999994</v>
          </cell>
          <cell r="D90">
            <v>626.78899999999999</v>
          </cell>
          <cell r="E90">
            <v>279.363</v>
          </cell>
          <cell r="F90">
            <v>271.85300000000001</v>
          </cell>
          <cell r="G90" t="str">
            <v>ткмай</v>
          </cell>
          <cell r="H90">
            <v>1</v>
          </cell>
          <cell r="I90" t="e">
            <v>#N/A</v>
          </cell>
          <cell r="J90">
            <v>325.85599999999999</v>
          </cell>
          <cell r="K90">
            <v>-46.492999999999995</v>
          </cell>
          <cell r="L90">
            <v>100</v>
          </cell>
          <cell r="M90">
            <v>70</v>
          </cell>
          <cell r="W90">
            <v>55.872599999999998</v>
          </cell>
          <cell r="X90">
            <v>60</v>
          </cell>
          <cell r="Y90">
            <v>8.9820949803660479</v>
          </cell>
          <cell r="Z90">
            <v>4.8655870677219246</v>
          </cell>
          <cell r="AD90">
            <v>0</v>
          </cell>
          <cell r="AE90">
            <v>78.226199999999992</v>
          </cell>
          <cell r="AF90">
            <v>81.604600000000005</v>
          </cell>
          <cell r="AG90">
            <v>60.571400000000004</v>
          </cell>
          <cell r="AH90">
            <v>53.664999999999999</v>
          </cell>
          <cell r="AI90" t="e">
            <v>#N/A</v>
          </cell>
        </row>
        <row r="91">
          <cell r="A91" t="str">
            <v xml:space="preserve"> 452  Колбаса Со шпиком ВЕС большой батон ТМ Особый рецепт  ПОКОМ</v>
          </cell>
          <cell r="B91" t="str">
            <v>кг</v>
          </cell>
          <cell r="C91">
            <v>3352.1930000000002</v>
          </cell>
          <cell r="D91">
            <v>5861.6610000000001</v>
          </cell>
          <cell r="E91">
            <v>3638.8780000000002</v>
          </cell>
          <cell r="F91">
            <v>2941.9690000000001</v>
          </cell>
          <cell r="G91" t="str">
            <v>ткмай</v>
          </cell>
          <cell r="H91">
            <v>1</v>
          </cell>
          <cell r="I91" t="e">
            <v>#N/A</v>
          </cell>
          <cell r="J91">
            <v>3725.6080000000002</v>
          </cell>
          <cell r="K91">
            <v>-86.730000000000018</v>
          </cell>
          <cell r="L91">
            <v>1200</v>
          </cell>
          <cell r="M91">
            <v>1000</v>
          </cell>
          <cell r="V91">
            <v>300</v>
          </cell>
          <cell r="W91">
            <v>727.77560000000005</v>
          </cell>
          <cell r="X91">
            <v>1000</v>
          </cell>
          <cell r="Y91">
            <v>8.8515869452067371</v>
          </cell>
          <cell r="Z91">
            <v>4.0424122490503942</v>
          </cell>
          <cell r="AD91">
            <v>0</v>
          </cell>
          <cell r="AE91">
            <v>936.80679999999995</v>
          </cell>
          <cell r="AF91">
            <v>946.57659999999998</v>
          </cell>
          <cell r="AG91">
            <v>728.2518</v>
          </cell>
          <cell r="AH91">
            <v>965.12099999999998</v>
          </cell>
          <cell r="AI91">
            <v>0</v>
          </cell>
        </row>
        <row r="92">
          <cell r="A92" t="str">
            <v xml:space="preserve"> 456  Колбаса Филейная ТМ Особый рецепт ВЕС большой батон  ПОКОМ</v>
          </cell>
          <cell r="B92" t="str">
            <v>кг</v>
          </cell>
          <cell r="C92">
            <v>2937.7440000000001</v>
          </cell>
          <cell r="D92">
            <v>6949.0020000000004</v>
          </cell>
          <cell r="E92">
            <v>5606</v>
          </cell>
          <cell r="F92">
            <v>4299</v>
          </cell>
          <cell r="G92" t="str">
            <v>ткмай</v>
          </cell>
          <cell r="H92">
            <v>1</v>
          </cell>
          <cell r="I92" t="e">
            <v>#N/A</v>
          </cell>
          <cell r="J92">
            <v>4694.7740000000003</v>
          </cell>
          <cell r="K92">
            <v>911.22599999999966</v>
          </cell>
          <cell r="L92">
            <v>3900</v>
          </cell>
          <cell r="M92">
            <v>2500</v>
          </cell>
          <cell r="W92">
            <v>1121.2</v>
          </cell>
          <cell r="X92">
            <v>1700</v>
          </cell>
          <cell r="Y92">
            <v>11.058687120941848</v>
          </cell>
          <cell r="Z92">
            <v>3.8342846949696754</v>
          </cell>
          <cell r="AD92">
            <v>0</v>
          </cell>
          <cell r="AE92">
            <v>1189.2</v>
          </cell>
          <cell r="AF92">
            <v>1039</v>
          </cell>
          <cell r="AG92">
            <v>1240.5999999999999</v>
          </cell>
          <cell r="AH92">
            <v>1050.451</v>
          </cell>
          <cell r="AI92" t="str">
            <v>майяб</v>
          </cell>
        </row>
        <row r="93">
          <cell r="A93" t="str">
            <v xml:space="preserve"> 457  Колбаса Молочная ТМ Особый рецепт ВЕС большой батон  ПОКОМ</v>
          </cell>
          <cell r="B93" t="str">
            <v>кг</v>
          </cell>
          <cell r="C93">
            <v>3488.203</v>
          </cell>
          <cell r="D93">
            <v>7266.8909999999996</v>
          </cell>
          <cell r="E93">
            <v>5022.4250000000002</v>
          </cell>
          <cell r="F93">
            <v>4236.1360000000004</v>
          </cell>
          <cell r="G93" t="str">
            <v>тк3004,</v>
          </cell>
          <cell r="H93">
            <v>1</v>
          </cell>
          <cell r="I93" t="e">
            <v>#N/A</v>
          </cell>
          <cell r="J93">
            <v>5144.8599999999997</v>
          </cell>
          <cell r="K93">
            <v>-122.43499999999949</v>
          </cell>
          <cell r="L93">
            <v>900</v>
          </cell>
          <cell r="M93">
            <v>1500</v>
          </cell>
          <cell r="W93">
            <v>1004.485</v>
          </cell>
          <cell r="X93">
            <v>1200</v>
          </cell>
          <cell r="Y93">
            <v>7.8011478518842994</v>
          </cell>
          <cell r="Z93">
            <v>4.2172217604045859</v>
          </cell>
          <cell r="AD93">
            <v>0</v>
          </cell>
          <cell r="AE93">
            <v>1029.1654000000001</v>
          </cell>
          <cell r="AF93">
            <v>1159.9684</v>
          </cell>
          <cell r="AG93">
            <v>1080.4056</v>
          </cell>
          <cell r="AH93">
            <v>1095.635</v>
          </cell>
          <cell r="AI93" t="str">
            <v>оконч</v>
          </cell>
        </row>
        <row r="94">
          <cell r="A94" t="str">
            <v xml:space="preserve"> 460  Колбаса Стародворская Традиционная ВЕС ТМ Стародворье в оболочке полиамид. ПОКОМ</v>
          </cell>
          <cell r="B94" t="str">
            <v>кг</v>
          </cell>
          <cell r="C94">
            <v>4.53</v>
          </cell>
          <cell r="D94">
            <v>29.289000000000001</v>
          </cell>
          <cell r="E94">
            <v>4.0259999999999998</v>
          </cell>
          <cell r="F94">
            <v>6.633</v>
          </cell>
          <cell r="G94">
            <v>0</v>
          </cell>
          <cell r="H94">
            <v>1</v>
          </cell>
          <cell r="I94" t="e">
            <v>#N/A</v>
          </cell>
          <cell r="J94">
            <v>6.5</v>
          </cell>
          <cell r="K94">
            <v>-2.4740000000000002</v>
          </cell>
          <cell r="L94">
            <v>0</v>
          </cell>
          <cell r="M94">
            <v>0</v>
          </cell>
          <cell r="W94">
            <v>0.80519999999999992</v>
          </cell>
          <cell r="Y94">
            <v>8.2377049180327884</v>
          </cell>
          <cell r="Z94">
            <v>8.2377049180327884</v>
          </cell>
          <cell r="AD94">
            <v>0</v>
          </cell>
          <cell r="AE94">
            <v>1.345</v>
          </cell>
          <cell r="AF94">
            <v>1.0773999999999999</v>
          </cell>
          <cell r="AG94">
            <v>0</v>
          </cell>
          <cell r="AH94">
            <v>4.0259999999999998</v>
          </cell>
          <cell r="AI94" t="str">
            <v>увел</v>
          </cell>
        </row>
        <row r="95">
          <cell r="A95" t="str">
            <v xml:space="preserve"> 465  Колбаса Филейная оригинальная ВЕС 0,8кг ТМ Особый рецепт в оболочке полиамид  ПОКОМ</v>
          </cell>
          <cell r="B95" t="str">
            <v>кг</v>
          </cell>
          <cell r="C95">
            <v>183.869</v>
          </cell>
          <cell r="D95">
            <v>145.85900000000001</v>
          </cell>
          <cell r="E95">
            <v>221.90199999999999</v>
          </cell>
          <cell r="F95">
            <v>107.736</v>
          </cell>
          <cell r="G95" t="str">
            <v>г</v>
          </cell>
          <cell r="H95">
            <v>1</v>
          </cell>
          <cell r="I95" t="e">
            <v>#N/A</v>
          </cell>
          <cell r="J95">
            <v>220.161</v>
          </cell>
          <cell r="K95">
            <v>1.7409999999999854</v>
          </cell>
          <cell r="L95">
            <v>50</v>
          </cell>
          <cell r="M95">
            <v>70</v>
          </cell>
          <cell r="V95">
            <v>80</v>
          </cell>
          <cell r="W95">
            <v>44.380399999999995</v>
          </cell>
          <cell r="X95">
            <v>50</v>
          </cell>
          <cell r="Y95">
            <v>8.0606754332993855</v>
          </cell>
          <cell r="Z95">
            <v>2.4275581112382949</v>
          </cell>
          <cell r="AD95">
            <v>0</v>
          </cell>
          <cell r="AE95">
            <v>39.220199999999998</v>
          </cell>
          <cell r="AF95">
            <v>46.522000000000006</v>
          </cell>
          <cell r="AG95">
            <v>38.688400000000001</v>
          </cell>
          <cell r="AH95">
            <v>48.118000000000002</v>
          </cell>
          <cell r="AI95">
            <v>0</v>
          </cell>
        </row>
        <row r="96">
          <cell r="A96" t="str">
            <v xml:space="preserve"> 467  Колбаса Филейная 0,5кг ТМ Особый рецепт  ПОКОМ</v>
          </cell>
          <cell r="B96" t="str">
            <v>шт</v>
          </cell>
          <cell r="C96">
            <v>61</v>
          </cell>
          <cell r="D96">
            <v>94</v>
          </cell>
          <cell r="E96">
            <v>46</v>
          </cell>
          <cell r="F96">
            <v>105</v>
          </cell>
          <cell r="G96">
            <v>0</v>
          </cell>
          <cell r="H96">
            <v>0.5</v>
          </cell>
          <cell r="I96" t="e">
            <v>#N/A</v>
          </cell>
          <cell r="J96">
            <v>123</v>
          </cell>
          <cell r="K96">
            <v>-77</v>
          </cell>
          <cell r="L96">
            <v>0</v>
          </cell>
          <cell r="M96">
            <v>50</v>
          </cell>
          <cell r="W96">
            <v>9.1999999999999993</v>
          </cell>
          <cell r="Y96">
            <v>16.847826086956523</v>
          </cell>
          <cell r="Z96">
            <v>11.413043478260871</v>
          </cell>
          <cell r="AD96">
            <v>0</v>
          </cell>
          <cell r="AE96">
            <v>19.8</v>
          </cell>
          <cell r="AF96">
            <v>14.2</v>
          </cell>
          <cell r="AG96">
            <v>16.2</v>
          </cell>
          <cell r="AH96">
            <v>15</v>
          </cell>
          <cell r="AI96" t="e">
            <v>#N/A</v>
          </cell>
        </row>
        <row r="97">
          <cell r="A97" t="str">
            <v xml:space="preserve"> 468  Колбаса Стародворская Традиционная ТМ Стародворье в оболочке полиамид 0,4 кг. ПОКОМ</v>
          </cell>
          <cell r="B97" t="str">
            <v>шт</v>
          </cell>
          <cell r="C97">
            <v>9</v>
          </cell>
          <cell r="E97">
            <v>1</v>
          </cell>
          <cell r="F97">
            <v>8</v>
          </cell>
          <cell r="G97">
            <v>0</v>
          </cell>
          <cell r="H97">
            <v>0.4</v>
          </cell>
          <cell r="I97">
            <v>0</v>
          </cell>
          <cell r="J97">
            <v>2</v>
          </cell>
          <cell r="K97">
            <v>-1</v>
          </cell>
          <cell r="L97">
            <v>0</v>
          </cell>
          <cell r="M97">
            <v>0</v>
          </cell>
          <cell r="W97">
            <v>0.2</v>
          </cell>
          <cell r="Y97">
            <v>40</v>
          </cell>
          <cell r="Z97">
            <v>40</v>
          </cell>
          <cell r="AD97">
            <v>0</v>
          </cell>
          <cell r="AE97">
            <v>0.2</v>
          </cell>
          <cell r="AF97">
            <v>0.4</v>
          </cell>
          <cell r="AG97">
            <v>0</v>
          </cell>
          <cell r="AH97">
            <v>0</v>
          </cell>
          <cell r="AI97" t="str">
            <v>увел</v>
          </cell>
        </row>
        <row r="98">
          <cell r="A98" t="str">
            <v xml:space="preserve"> 478  Сардельки Зареченские ВЕС ТМ Зареченские  ПОКОМ</v>
          </cell>
          <cell r="B98" t="str">
            <v>кг</v>
          </cell>
          <cell r="C98">
            <v>50.064</v>
          </cell>
          <cell r="D98">
            <v>25.834</v>
          </cell>
          <cell r="E98">
            <v>37.734000000000002</v>
          </cell>
          <cell r="F98">
            <v>38.164000000000001</v>
          </cell>
          <cell r="G98" t="str">
            <v>нов1202</v>
          </cell>
          <cell r="H98">
            <v>1</v>
          </cell>
          <cell r="I98" t="e">
            <v>#N/A</v>
          </cell>
          <cell r="J98">
            <v>47.101999999999997</v>
          </cell>
          <cell r="K98">
            <v>-9.367999999999995</v>
          </cell>
          <cell r="L98">
            <v>0</v>
          </cell>
          <cell r="M98">
            <v>0</v>
          </cell>
          <cell r="W98">
            <v>7.5468000000000002</v>
          </cell>
          <cell r="X98">
            <v>20</v>
          </cell>
          <cell r="Y98">
            <v>7.7071076482747651</v>
          </cell>
          <cell r="Z98">
            <v>5.0569777919118035</v>
          </cell>
          <cell r="AD98">
            <v>0</v>
          </cell>
          <cell r="AE98">
            <v>12.169599999999999</v>
          </cell>
          <cell r="AF98">
            <v>10.1632</v>
          </cell>
          <cell r="AG98">
            <v>6.6134000000000004</v>
          </cell>
          <cell r="AH98">
            <v>1.5209999999999999</v>
          </cell>
          <cell r="AI98" t="str">
            <v>склад</v>
          </cell>
        </row>
        <row r="99">
          <cell r="A99" t="str">
            <v xml:space="preserve"> 495  Колбаса Сочинка по-европейски с сочной грудинкой 0,3кг ТМ Стародворье  ПОКОМ</v>
          </cell>
          <cell r="B99" t="str">
            <v>шт</v>
          </cell>
          <cell r="C99">
            <v>646</v>
          </cell>
          <cell r="D99">
            <v>1156</v>
          </cell>
          <cell r="E99">
            <v>1001</v>
          </cell>
          <cell r="F99">
            <v>766</v>
          </cell>
          <cell r="G99" t="str">
            <v>нов041,</v>
          </cell>
          <cell r="H99">
            <v>0.3</v>
          </cell>
          <cell r="I99" t="e">
            <v>#N/A</v>
          </cell>
          <cell r="J99">
            <v>1033</v>
          </cell>
          <cell r="K99">
            <v>-32</v>
          </cell>
          <cell r="L99">
            <v>350</v>
          </cell>
          <cell r="M99">
            <v>300</v>
          </cell>
          <cell r="W99">
            <v>200.2</v>
          </cell>
          <cell r="X99">
            <v>200</v>
          </cell>
          <cell r="Y99">
            <v>8.0719280719280722</v>
          </cell>
          <cell r="Z99">
            <v>3.8261738261738265</v>
          </cell>
          <cell r="AD99">
            <v>0</v>
          </cell>
          <cell r="AE99">
            <v>193.8</v>
          </cell>
          <cell r="AF99">
            <v>223.2</v>
          </cell>
          <cell r="AG99">
            <v>207</v>
          </cell>
          <cell r="AH99">
            <v>190</v>
          </cell>
          <cell r="AI99" t="e">
            <v>#N/A</v>
          </cell>
        </row>
        <row r="100">
          <cell r="A100" t="str">
            <v xml:space="preserve"> 496  Колбаса Сочинка по-фински с сочным окроком 0,3кг ТМ Стародворье  ПОКОМ</v>
          </cell>
          <cell r="B100" t="str">
            <v>шт</v>
          </cell>
          <cell r="C100">
            <v>471</v>
          </cell>
          <cell r="D100">
            <v>592</v>
          </cell>
          <cell r="E100">
            <v>617</v>
          </cell>
          <cell r="F100">
            <v>417</v>
          </cell>
          <cell r="G100" t="str">
            <v>нов041,</v>
          </cell>
          <cell r="H100">
            <v>0.3</v>
          </cell>
          <cell r="I100" t="e">
            <v>#N/A</v>
          </cell>
          <cell r="J100">
            <v>700</v>
          </cell>
          <cell r="K100">
            <v>-83</v>
          </cell>
          <cell r="L100">
            <v>250</v>
          </cell>
          <cell r="M100">
            <v>200</v>
          </cell>
          <cell r="W100">
            <v>123.4</v>
          </cell>
          <cell r="X100">
            <v>120</v>
          </cell>
          <cell r="Y100">
            <v>7.99837925445705</v>
          </cell>
          <cell r="Z100">
            <v>3.379254457050243</v>
          </cell>
          <cell r="AD100">
            <v>0</v>
          </cell>
          <cell r="AE100">
            <v>127.8</v>
          </cell>
          <cell r="AF100">
            <v>131.6</v>
          </cell>
          <cell r="AG100">
            <v>130</v>
          </cell>
          <cell r="AH100">
            <v>125</v>
          </cell>
          <cell r="AI100" t="e">
            <v>#N/A</v>
          </cell>
        </row>
        <row r="101">
          <cell r="A101" t="str">
            <v xml:space="preserve"> 497  Колбаса Сочинка зернистая с сочной грудинкой 0,3кг ТМ Стародворье  ПОКОМ</v>
          </cell>
          <cell r="B101" t="str">
            <v>шт</v>
          </cell>
          <cell r="C101">
            <v>572</v>
          </cell>
          <cell r="D101">
            <v>910</v>
          </cell>
          <cell r="E101">
            <v>863</v>
          </cell>
          <cell r="F101">
            <v>590</v>
          </cell>
          <cell r="G101" t="str">
            <v>нов041,</v>
          </cell>
          <cell r="H101">
            <v>0.3</v>
          </cell>
          <cell r="I101" t="e">
            <v>#N/A</v>
          </cell>
          <cell r="J101">
            <v>900</v>
          </cell>
          <cell r="K101">
            <v>-37</v>
          </cell>
          <cell r="L101">
            <v>250</v>
          </cell>
          <cell r="M101">
            <v>250</v>
          </cell>
          <cell r="V101">
            <v>100</v>
          </cell>
          <cell r="W101">
            <v>172.6</v>
          </cell>
          <cell r="X101">
            <v>200</v>
          </cell>
          <cell r="Y101">
            <v>8.0533024333719592</v>
          </cell>
          <cell r="Z101">
            <v>3.418308227114716</v>
          </cell>
          <cell r="AD101">
            <v>0</v>
          </cell>
          <cell r="AE101">
            <v>167.2</v>
          </cell>
          <cell r="AF101">
            <v>183.8</v>
          </cell>
          <cell r="AG101">
            <v>174</v>
          </cell>
          <cell r="AH101">
            <v>197</v>
          </cell>
          <cell r="AI101" t="e">
            <v>#N/A</v>
          </cell>
        </row>
        <row r="102">
          <cell r="A102" t="str">
            <v xml:space="preserve"> 498  Колбаса Сочинка рубленая с сочным окороком 0,3кг ТМ Стародворье  ПОКОМ</v>
          </cell>
          <cell r="B102" t="str">
            <v>шт</v>
          </cell>
          <cell r="C102">
            <v>336</v>
          </cell>
          <cell r="D102">
            <v>658</v>
          </cell>
          <cell r="E102">
            <v>550</v>
          </cell>
          <cell r="F102">
            <v>422</v>
          </cell>
          <cell r="G102" t="str">
            <v>нов041,</v>
          </cell>
          <cell r="H102">
            <v>0.3</v>
          </cell>
          <cell r="I102" t="e">
            <v>#N/A</v>
          </cell>
          <cell r="J102">
            <v>643</v>
          </cell>
          <cell r="K102">
            <v>-93</v>
          </cell>
          <cell r="L102">
            <v>150</v>
          </cell>
          <cell r="M102">
            <v>200</v>
          </cell>
          <cell r="W102">
            <v>110</v>
          </cell>
          <cell r="X102">
            <v>120</v>
          </cell>
          <cell r="Y102">
            <v>8.1090909090909093</v>
          </cell>
          <cell r="Z102">
            <v>3.8363636363636364</v>
          </cell>
          <cell r="AD102">
            <v>0</v>
          </cell>
          <cell r="AE102">
            <v>114.4</v>
          </cell>
          <cell r="AF102">
            <v>111.8</v>
          </cell>
          <cell r="AG102">
            <v>116.8</v>
          </cell>
          <cell r="AH102">
            <v>121</v>
          </cell>
          <cell r="AI102" t="e">
            <v>#N/A</v>
          </cell>
        </row>
        <row r="103">
          <cell r="A103" t="str">
            <v xml:space="preserve"> 499  Сардельки Дугушки со сливочным маслом ВЕС ТМ Стародворье ТС Дугушка  ПОКОМ</v>
          </cell>
          <cell r="B103" t="str">
            <v>кг</v>
          </cell>
          <cell r="C103">
            <v>15.337</v>
          </cell>
          <cell r="D103">
            <v>16.428000000000001</v>
          </cell>
          <cell r="E103">
            <v>4.1399999999999997</v>
          </cell>
          <cell r="F103">
            <v>27.625</v>
          </cell>
          <cell r="G103" t="str">
            <v>нов041,</v>
          </cell>
          <cell r="H103">
            <v>1</v>
          </cell>
          <cell r="I103" t="e">
            <v>#N/A</v>
          </cell>
          <cell r="J103">
            <v>6.6</v>
          </cell>
          <cell r="K103">
            <v>-2.46</v>
          </cell>
          <cell r="L103">
            <v>0</v>
          </cell>
          <cell r="M103">
            <v>0</v>
          </cell>
          <cell r="W103">
            <v>0.82799999999999996</v>
          </cell>
          <cell r="Y103">
            <v>33.363526570048307</v>
          </cell>
          <cell r="Z103">
            <v>33.363526570048307</v>
          </cell>
          <cell r="AD103">
            <v>0</v>
          </cell>
          <cell r="AE103">
            <v>1.623</v>
          </cell>
          <cell r="AF103">
            <v>3.0329999999999999</v>
          </cell>
          <cell r="AG103">
            <v>0.82799999999999996</v>
          </cell>
          <cell r="AH103">
            <v>0</v>
          </cell>
          <cell r="AI103" t="str">
            <v>увел</v>
          </cell>
        </row>
        <row r="104">
          <cell r="A104" t="str">
            <v xml:space="preserve"> 504  Ветчина Мясорубская с окороком 0,33кг срез ТМ Стародворье  ПОКОМ</v>
          </cell>
          <cell r="B104" t="str">
            <v>шт</v>
          </cell>
          <cell r="C104">
            <v>7</v>
          </cell>
          <cell r="D104">
            <v>24</v>
          </cell>
          <cell r="E104">
            <v>2</v>
          </cell>
          <cell r="F104">
            <v>23</v>
          </cell>
          <cell r="G104" t="str">
            <v>нов 06,11,</v>
          </cell>
          <cell r="H104">
            <v>0.33</v>
          </cell>
          <cell r="I104" t="e">
            <v>#N/A</v>
          </cell>
          <cell r="J104">
            <v>9</v>
          </cell>
          <cell r="K104">
            <v>-7</v>
          </cell>
          <cell r="L104">
            <v>0</v>
          </cell>
          <cell r="M104">
            <v>0</v>
          </cell>
          <cell r="W104">
            <v>0.4</v>
          </cell>
          <cell r="Y104">
            <v>57.5</v>
          </cell>
          <cell r="Z104">
            <v>57.5</v>
          </cell>
          <cell r="AD104">
            <v>0</v>
          </cell>
          <cell r="AE104">
            <v>0.4</v>
          </cell>
          <cell r="AF104">
            <v>2.6</v>
          </cell>
          <cell r="AG104">
            <v>0.4</v>
          </cell>
          <cell r="AH104">
            <v>2</v>
          </cell>
          <cell r="AI104" t="str">
            <v>склад</v>
          </cell>
        </row>
        <row r="105">
          <cell r="A105" t="str">
            <v xml:space="preserve"> 506 Сосиски Филейские рубленые ТМ Вязанка в оболочке целлофан в м/г среде. ВЕС.ПОКОМ</v>
          </cell>
          <cell r="B105" t="str">
            <v>кг</v>
          </cell>
          <cell r="C105">
            <v>31.545000000000002</v>
          </cell>
          <cell r="E105">
            <v>16.248999999999999</v>
          </cell>
          <cell r="F105">
            <v>13.936</v>
          </cell>
          <cell r="G105" t="str">
            <v>н0801,</v>
          </cell>
          <cell r="H105">
            <v>1</v>
          </cell>
          <cell r="I105" t="e">
            <v>#N/A</v>
          </cell>
          <cell r="J105">
            <v>15.9</v>
          </cell>
          <cell r="K105">
            <v>0.34899999999999842</v>
          </cell>
          <cell r="L105">
            <v>0</v>
          </cell>
          <cell r="M105">
            <v>0</v>
          </cell>
          <cell r="V105">
            <v>10</v>
          </cell>
          <cell r="W105">
            <v>3.2497999999999996</v>
          </cell>
          <cell r="Y105">
            <v>7.36537633085113</v>
          </cell>
          <cell r="Z105">
            <v>4.2882638931626564</v>
          </cell>
          <cell r="AD105">
            <v>0</v>
          </cell>
          <cell r="AE105">
            <v>4.8027999999999995</v>
          </cell>
          <cell r="AF105">
            <v>2.1332</v>
          </cell>
          <cell r="AG105">
            <v>2.7088000000000001</v>
          </cell>
          <cell r="AH105">
            <v>2.66</v>
          </cell>
          <cell r="AI105" t="str">
            <v>увел</v>
          </cell>
        </row>
        <row r="106">
          <cell r="A106" t="str">
            <v xml:space="preserve"> 515  Колбаса Сервелат Мясорубский Делюкс 0,3кг ТМ Стародворье  ПОКОМ</v>
          </cell>
          <cell r="B106" t="str">
            <v>шт</v>
          </cell>
          <cell r="C106">
            <v>41</v>
          </cell>
          <cell r="E106">
            <v>11</v>
          </cell>
          <cell r="F106">
            <v>29</v>
          </cell>
          <cell r="G106" t="str">
            <v>нов14,03</v>
          </cell>
          <cell r="H106">
            <v>0.3</v>
          </cell>
          <cell r="I106" t="e">
            <v>#N/A</v>
          </cell>
          <cell r="J106">
            <v>31</v>
          </cell>
          <cell r="K106">
            <v>-20</v>
          </cell>
          <cell r="L106">
            <v>0</v>
          </cell>
          <cell r="M106">
            <v>0</v>
          </cell>
          <cell r="W106">
            <v>2.2000000000000002</v>
          </cell>
          <cell r="Y106">
            <v>13.18181818181818</v>
          </cell>
          <cell r="Z106">
            <v>13.18181818181818</v>
          </cell>
          <cell r="AD106">
            <v>0</v>
          </cell>
          <cell r="AE106">
            <v>6.2</v>
          </cell>
          <cell r="AF106">
            <v>0.2</v>
          </cell>
          <cell r="AG106">
            <v>4.8</v>
          </cell>
          <cell r="AH106">
            <v>0</v>
          </cell>
          <cell r="AI106" t="str">
            <v>увел</v>
          </cell>
        </row>
        <row r="107">
          <cell r="A107" t="str">
            <v xml:space="preserve"> 516  Сосиски Классические ТМ Ядрена копоть 0,3кг  ПОКОМ</v>
          </cell>
          <cell r="B107" t="str">
            <v>шт</v>
          </cell>
          <cell r="C107">
            <v>223</v>
          </cell>
          <cell r="D107">
            <v>2</v>
          </cell>
          <cell r="E107">
            <v>82</v>
          </cell>
          <cell r="F107">
            <v>141</v>
          </cell>
          <cell r="G107" t="str">
            <v>завод</v>
          </cell>
          <cell r="H107">
            <v>0.3</v>
          </cell>
          <cell r="I107" t="e">
            <v>#N/A</v>
          </cell>
          <cell r="J107">
            <v>89</v>
          </cell>
          <cell r="K107">
            <v>-7</v>
          </cell>
          <cell r="L107">
            <v>0</v>
          </cell>
          <cell r="M107">
            <v>0</v>
          </cell>
          <cell r="W107">
            <v>16.399999999999999</v>
          </cell>
          <cell r="Y107">
            <v>8.5975609756097562</v>
          </cell>
          <cell r="Z107">
            <v>8.5975609756097562</v>
          </cell>
          <cell r="AD107">
            <v>0</v>
          </cell>
          <cell r="AE107">
            <v>39.799999999999997</v>
          </cell>
          <cell r="AF107">
            <v>2.8</v>
          </cell>
          <cell r="AG107">
            <v>14.8</v>
          </cell>
          <cell r="AH107">
            <v>17</v>
          </cell>
          <cell r="AI107" t="str">
            <v>Макс</v>
          </cell>
        </row>
        <row r="108">
          <cell r="A108" t="str">
            <v xml:space="preserve"> 519  Грудинка 0,12 кг нарезка ТМ Стародворье  ПОКОМ</v>
          </cell>
          <cell r="B108" t="str">
            <v>шт</v>
          </cell>
          <cell r="C108">
            <v>12</v>
          </cell>
          <cell r="D108">
            <v>6</v>
          </cell>
          <cell r="E108">
            <v>8</v>
          </cell>
          <cell r="F108">
            <v>7</v>
          </cell>
          <cell r="G108" t="str">
            <v>нов1804,</v>
          </cell>
          <cell r="H108">
            <v>0.12</v>
          </cell>
          <cell r="I108" t="e">
            <v>#N/A</v>
          </cell>
          <cell r="J108">
            <v>46</v>
          </cell>
          <cell r="K108">
            <v>-38</v>
          </cell>
          <cell r="L108">
            <v>50</v>
          </cell>
          <cell r="M108">
            <v>50</v>
          </cell>
          <cell r="W108">
            <v>1.6</v>
          </cell>
          <cell r="Y108">
            <v>66.875</v>
          </cell>
          <cell r="Z108">
            <v>4.375</v>
          </cell>
          <cell r="AD108">
            <v>0</v>
          </cell>
          <cell r="AE108">
            <v>0</v>
          </cell>
          <cell r="AF108">
            <v>0</v>
          </cell>
          <cell r="AG108">
            <v>33.4</v>
          </cell>
          <cell r="AH108">
            <v>5</v>
          </cell>
          <cell r="AI108" t="e">
            <v>#N/A</v>
          </cell>
        </row>
        <row r="109">
          <cell r="A109" t="str">
            <v>БОНУС_ 017  Сосиски Вязанка Сливочные, Вязанка амицел ВЕС.ПОКОМ</v>
          </cell>
          <cell r="B109" t="str">
            <v>кг</v>
          </cell>
          <cell r="C109">
            <v>232.708</v>
          </cell>
          <cell r="D109">
            <v>584.25400000000002</v>
          </cell>
          <cell r="E109">
            <v>278.935</v>
          </cell>
          <cell r="F109">
            <v>359.38200000000001</v>
          </cell>
          <cell r="G109">
            <v>0</v>
          </cell>
          <cell r="H109">
            <v>0</v>
          </cell>
          <cell r="I109" t="e">
            <v>#N/A</v>
          </cell>
          <cell r="J109">
            <v>277.03100000000001</v>
          </cell>
          <cell r="K109">
            <v>1.9039999999999964</v>
          </cell>
          <cell r="L109">
            <v>0</v>
          </cell>
          <cell r="M109">
            <v>0</v>
          </cell>
          <cell r="W109">
            <v>55.786999999999999</v>
          </cell>
          <cell r="Y109">
            <v>6.4420384677433811</v>
          </cell>
          <cell r="Z109">
            <v>6.4420384677433811</v>
          </cell>
          <cell r="AD109">
            <v>0</v>
          </cell>
          <cell r="AE109">
            <v>109.792</v>
          </cell>
          <cell r="AF109">
            <v>129.19659999999999</v>
          </cell>
          <cell r="AG109">
            <v>94.830799999999996</v>
          </cell>
          <cell r="AH109">
            <v>23.623000000000001</v>
          </cell>
          <cell r="AI109">
            <v>0</v>
          </cell>
        </row>
        <row r="110">
          <cell r="A110" t="str">
            <v>БОНУС_ 456  Колбаса Филейная ТМ Особый рецепт ВЕС большой батон  ПОКОМ</v>
          </cell>
          <cell r="B110" t="str">
            <v>кг</v>
          </cell>
          <cell r="C110">
            <v>480.25299999999999</v>
          </cell>
          <cell r="D110">
            <v>2014.0070000000001</v>
          </cell>
          <cell r="E110">
            <v>960.40899999999999</v>
          </cell>
          <cell r="F110">
            <v>1323.3320000000001</v>
          </cell>
          <cell r="G110">
            <v>0</v>
          </cell>
          <cell r="H110">
            <v>0</v>
          </cell>
          <cell r="I110" t="e">
            <v>#N/A</v>
          </cell>
          <cell r="J110">
            <v>946.17200000000003</v>
          </cell>
          <cell r="K110">
            <v>14.236999999999966</v>
          </cell>
          <cell r="L110">
            <v>0</v>
          </cell>
          <cell r="M110">
            <v>0</v>
          </cell>
          <cell r="W110">
            <v>192.08179999999999</v>
          </cell>
          <cell r="Y110">
            <v>6.8894189871190301</v>
          </cell>
          <cell r="Z110">
            <v>6.8894189871190301</v>
          </cell>
          <cell r="AD110">
            <v>0</v>
          </cell>
          <cell r="AE110">
            <v>347.07679999999999</v>
          </cell>
          <cell r="AF110">
            <v>271.80399999999997</v>
          </cell>
          <cell r="AG110">
            <v>329.8956</v>
          </cell>
          <cell r="AH110">
            <v>20.8</v>
          </cell>
          <cell r="AI110">
            <v>0</v>
          </cell>
        </row>
        <row r="111">
          <cell r="A111" t="str">
            <v>БОНУС_412  Сосиски Баварские ТМ Стародворье 0,35 кг ПОКОМ</v>
          </cell>
          <cell r="B111" t="str">
            <v>шт</v>
          </cell>
          <cell r="C111">
            <v>973</v>
          </cell>
          <cell r="D111">
            <v>20</v>
          </cell>
          <cell r="E111">
            <v>698</v>
          </cell>
          <cell r="F111">
            <v>275</v>
          </cell>
          <cell r="G111" t="str">
            <v>отк</v>
          </cell>
          <cell r="H111">
            <v>0</v>
          </cell>
          <cell r="I111" t="e">
            <v>#N/A</v>
          </cell>
          <cell r="J111">
            <v>719</v>
          </cell>
          <cell r="K111">
            <v>-21</v>
          </cell>
          <cell r="L111">
            <v>0</v>
          </cell>
          <cell r="M111">
            <v>0</v>
          </cell>
          <cell r="W111">
            <v>139.6</v>
          </cell>
          <cell r="Y111">
            <v>1.9699140401146134</v>
          </cell>
          <cell r="Z111">
            <v>1.9699140401146134</v>
          </cell>
          <cell r="AD111">
            <v>0</v>
          </cell>
          <cell r="AE111">
            <v>282.8</v>
          </cell>
          <cell r="AF111">
            <v>320.39999999999998</v>
          </cell>
          <cell r="AG111">
            <v>230.4</v>
          </cell>
          <cell r="AH111">
            <v>21</v>
          </cell>
          <cell r="AI111">
            <v>0</v>
          </cell>
        </row>
        <row r="112">
          <cell r="A112" t="str">
            <v>БОНУС_Колбаса Сервелат Филедворский, фиброуз, в/у 0,35 кг срез,  ПОКОМ</v>
          </cell>
          <cell r="B112" t="str">
            <v>шт</v>
          </cell>
          <cell r="C112">
            <v>226</v>
          </cell>
          <cell r="D112">
            <v>447</v>
          </cell>
          <cell r="E112">
            <v>269</v>
          </cell>
          <cell r="F112">
            <v>261</v>
          </cell>
          <cell r="G112" t="str">
            <v>отк</v>
          </cell>
          <cell r="H112">
            <v>0</v>
          </cell>
          <cell r="I112" t="e">
            <v>#N/A</v>
          </cell>
          <cell r="J112">
            <v>278</v>
          </cell>
          <cell r="K112">
            <v>-9</v>
          </cell>
          <cell r="L112">
            <v>0</v>
          </cell>
          <cell r="M112">
            <v>0</v>
          </cell>
          <cell r="W112">
            <v>53.8</v>
          </cell>
          <cell r="Y112">
            <v>4.8513011152416361</v>
          </cell>
          <cell r="Z112">
            <v>4.8513011152416361</v>
          </cell>
          <cell r="AD112">
            <v>0</v>
          </cell>
          <cell r="AE112">
            <v>100.2</v>
          </cell>
          <cell r="AF112">
            <v>117</v>
          </cell>
          <cell r="AG112">
            <v>87.8</v>
          </cell>
          <cell r="AH112">
            <v>3</v>
          </cell>
          <cell r="AI11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25.04.2025 - 01.05.2025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004   Колбаса Вязанка со шпиком, вектор ВЕС, ПОКОМ</v>
          </cell>
          <cell r="F7">
            <v>1.3</v>
          </cell>
        </row>
        <row r="8">
          <cell r="A8" t="str">
            <v xml:space="preserve"> 005  Колбаса Докторская ГОСТ, Вязанка вектор,ВЕС. ПОКОМ</v>
          </cell>
          <cell r="F8">
            <v>472.548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3.45</v>
          </cell>
          <cell r="F9">
            <v>575.51099999999997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15.9</v>
          </cell>
          <cell r="F10">
            <v>1873.616</v>
          </cell>
        </row>
        <row r="11">
          <cell r="A11" t="str">
            <v xml:space="preserve"> 023  Колбаса Докторская ГОСТ, Вязанка вектор, 0,4 кг, ПОКОМ</v>
          </cell>
          <cell r="D11">
            <v>788</v>
          </cell>
          <cell r="F11">
            <v>3259</v>
          </cell>
        </row>
        <row r="12">
          <cell r="A12" t="str">
            <v xml:space="preserve"> 030  Сосиски Вязанка Молочные, Вязанка вискофан МГС, 0.45кг, ПОКОМ</v>
          </cell>
          <cell r="D12">
            <v>689</v>
          </cell>
          <cell r="F12">
            <v>5155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D13">
            <v>1551</v>
          </cell>
          <cell r="F13">
            <v>5530</v>
          </cell>
        </row>
        <row r="14">
          <cell r="A14" t="str">
            <v xml:space="preserve"> 043  Ветчина Нежная ТМ Особый рецепт, п/а, 0,4кг    ПОКОМ</v>
          </cell>
          <cell r="F14">
            <v>59</v>
          </cell>
        </row>
        <row r="15">
          <cell r="A15" t="str">
            <v xml:space="preserve"> 047  Кол Баварская, белков.обол. в термоусад. пакете 0.17 кг, ТМ Стародворье  ПОКОМ</v>
          </cell>
          <cell r="D15">
            <v>9</v>
          </cell>
          <cell r="F15">
            <v>263</v>
          </cell>
        </row>
        <row r="16">
          <cell r="A16" t="str">
            <v xml:space="preserve"> 062  Колбаса Кракушка пряная с сальцем, 0.3кг в/у п/к, БАВАРУШКА ПОКОМ</v>
          </cell>
          <cell r="D16">
            <v>9</v>
          </cell>
          <cell r="F16">
            <v>350</v>
          </cell>
        </row>
        <row r="17">
          <cell r="A17" t="str">
            <v xml:space="preserve"> 083  Колбаса Швейцарская 0,17 кг., ШТ., сырокопченая   ПОКОМ</v>
          </cell>
          <cell r="D17">
            <v>16</v>
          </cell>
          <cell r="F17">
            <v>1217</v>
          </cell>
        </row>
        <row r="18">
          <cell r="A18" t="str">
            <v xml:space="preserve"> 115  Колбаса Салями Филейбургская зернистая, в/у 0,35 кг срез, БАВАРУШКА ПОКОМ</v>
          </cell>
          <cell r="D18">
            <v>7</v>
          </cell>
          <cell r="F18">
            <v>763</v>
          </cell>
        </row>
        <row r="19">
          <cell r="A19" t="str">
            <v xml:space="preserve"> 116  Колбаса Балыкбургская с копченым балыком, в/у 0,35 кг срез, БАВАРУШКА ПОКОМ</v>
          </cell>
          <cell r="D19">
            <v>127</v>
          </cell>
          <cell r="F19">
            <v>264</v>
          </cell>
        </row>
        <row r="20">
          <cell r="A20" t="str">
            <v xml:space="preserve"> 117  Колбаса Сервелат Филейбургский с ароматными пряностями, в/у 0,35 кг срез, БАВАРУШКА ПОКОМ</v>
          </cell>
          <cell r="F20">
            <v>207</v>
          </cell>
        </row>
        <row r="21">
          <cell r="A21" t="str">
            <v xml:space="preserve"> 118  Колбаса Сервелат Филейбургский с филе сочного окорока, в/у 0,35 кг срез, БАВАРУШКА ПОКОМ</v>
          </cell>
          <cell r="D21">
            <v>7</v>
          </cell>
          <cell r="F21">
            <v>530</v>
          </cell>
        </row>
        <row r="22">
          <cell r="A22" t="str">
            <v xml:space="preserve"> 200  Ветчина Дугушка ТМ Стародворье, вектор в/у    ПОКОМ</v>
          </cell>
          <cell r="D22">
            <v>0.8</v>
          </cell>
          <cell r="F22">
            <v>504.80399999999997</v>
          </cell>
        </row>
        <row r="23">
          <cell r="A23" t="str">
            <v xml:space="preserve"> 201  Ветчина Нежная ТМ Особый рецепт, (2,5кг), ПОКОМ</v>
          </cell>
          <cell r="D23">
            <v>63</v>
          </cell>
          <cell r="F23">
            <v>4465.4009999999998</v>
          </cell>
        </row>
        <row r="24">
          <cell r="A24" t="str">
            <v xml:space="preserve"> 215  Колбаса Докторская ГОСТ Дугушка, ВЕС, ТМ Стародворье ПОКОМ</v>
          </cell>
          <cell r="D24">
            <v>6.8</v>
          </cell>
          <cell r="F24">
            <v>399.39400000000001</v>
          </cell>
        </row>
        <row r="25">
          <cell r="A25" t="str">
            <v xml:space="preserve"> 219  Колбаса Докторская Особая ТМ Особый рецепт, ВЕС  ПОКОМ</v>
          </cell>
          <cell r="D25">
            <v>2.5</v>
          </cell>
          <cell r="F25">
            <v>730.83399999999995</v>
          </cell>
        </row>
        <row r="26">
          <cell r="A26" t="str">
            <v xml:space="preserve"> 229  Колбаса Молочная Дугушка, в/у, ВЕС, ТМ Стародворье   ПОКОМ</v>
          </cell>
          <cell r="D26">
            <v>1.65</v>
          </cell>
          <cell r="F26">
            <v>598.27800000000002</v>
          </cell>
        </row>
        <row r="27">
          <cell r="A27" t="str">
            <v xml:space="preserve"> 236  Колбаса Рубленая ЗАПЕЧ. Дугушка ТМ Стародворье, вектор, в/к    ПОКОМ</v>
          </cell>
          <cell r="D27">
            <v>0.8</v>
          </cell>
          <cell r="F27">
            <v>178.96600000000001</v>
          </cell>
        </row>
        <row r="28">
          <cell r="A28" t="str">
            <v xml:space="preserve"> 239  Колбаса Салями запеч Дугушка, оболочка вектор, ВЕС, ТМ Стародворье  ПОКОМ</v>
          </cell>
          <cell r="D28">
            <v>0.8</v>
          </cell>
          <cell r="F28">
            <v>198.59100000000001</v>
          </cell>
        </row>
        <row r="29">
          <cell r="A29" t="str">
            <v xml:space="preserve"> 242  Колбаса Сервелат ЗАПЕЧ.Дугушка ТМ Стародворье, вектор, в/к     ПОКОМ</v>
          </cell>
          <cell r="D29">
            <v>4.05</v>
          </cell>
          <cell r="F29">
            <v>558.31500000000005</v>
          </cell>
        </row>
        <row r="30">
          <cell r="A30" t="str">
            <v xml:space="preserve"> 247  Сардельки Нежные, ВЕС.  ПОКОМ</v>
          </cell>
          <cell r="D30">
            <v>2.65</v>
          </cell>
          <cell r="F30">
            <v>161.87799999999999</v>
          </cell>
        </row>
        <row r="31">
          <cell r="A31" t="str">
            <v xml:space="preserve"> 248  Сардельки Сочные ТМ Особый рецепт,   ПОКОМ</v>
          </cell>
          <cell r="D31">
            <v>1.3</v>
          </cell>
          <cell r="F31">
            <v>148.99600000000001</v>
          </cell>
        </row>
        <row r="32">
          <cell r="A32" t="str">
            <v xml:space="preserve"> 250  Сардельки стародворские с говядиной в обол. NDX, ВЕС. ПОКОМ</v>
          </cell>
          <cell r="D32">
            <v>25.35</v>
          </cell>
          <cell r="F32">
            <v>1310.462</v>
          </cell>
        </row>
        <row r="33">
          <cell r="A33" t="str">
            <v xml:space="preserve"> 255  Сосиски Молочные для завтрака ТМ Особый рецепт, п/а МГС, ВЕС, ТМ Стародворье  ПОКОМ</v>
          </cell>
          <cell r="D33">
            <v>1.35</v>
          </cell>
          <cell r="F33">
            <v>69.506</v>
          </cell>
        </row>
        <row r="34">
          <cell r="A34" t="str">
            <v xml:space="preserve"> 257  Сосиски Молочные оригинальные ТМ Особый рецепт, ВЕС.   ПОКОМ</v>
          </cell>
          <cell r="F34">
            <v>143.751</v>
          </cell>
        </row>
        <row r="35">
          <cell r="A35" t="str">
            <v xml:space="preserve"> 263  Шпикачки Стародворские, ВЕС.  ПОКОМ</v>
          </cell>
          <cell r="D35">
            <v>2.65</v>
          </cell>
          <cell r="F35">
            <v>146.46199999999999</v>
          </cell>
        </row>
        <row r="36">
          <cell r="A36" t="str">
            <v xml:space="preserve"> 265  Колбаса Балыкбургская, ВЕС, ТМ Баварушка  ПОКОМ</v>
          </cell>
          <cell r="F36">
            <v>18.800999999999998</v>
          </cell>
        </row>
        <row r="37">
          <cell r="A37" t="str">
            <v xml:space="preserve"> 266  Колбаса Филейбургская с сочным окороком, ВЕС, ТМ Баварушка  ПОКОМ</v>
          </cell>
          <cell r="F37">
            <v>18.800999999999998</v>
          </cell>
        </row>
        <row r="38">
          <cell r="A38" t="str">
            <v xml:space="preserve"> 267  Колбаса Салями Филейбургская зернистая, оболочка фиброуз, ВЕС, ТМ Баварушка  ПОКОМ</v>
          </cell>
          <cell r="F38">
            <v>23.303000000000001</v>
          </cell>
        </row>
        <row r="39">
          <cell r="A39" t="str">
            <v xml:space="preserve"> 272  Колбаса Сервелат Филедворский, фиброуз, в/у 0,35 кг срез,  ПОКОМ</v>
          </cell>
          <cell r="D39">
            <v>8</v>
          </cell>
          <cell r="F39">
            <v>955</v>
          </cell>
        </row>
        <row r="40">
          <cell r="A40" t="str">
            <v xml:space="preserve"> 273  Сосиски Сочинки с сочной грудинкой, МГС 0.4кг,   ПОКОМ</v>
          </cell>
          <cell r="D40">
            <v>762</v>
          </cell>
          <cell r="F40">
            <v>3834</v>
          </cell>
        </row>
        <row r="41">
          <cell r="A41" t="str">
            <v xml:space="preserve"> 276  Колбаса Сливушка ТМ Вязанка в оболочке полиамид 0,45 кг  ПОКОМ</v>
          </cell>
          <cell r="D41">
            <v>1252</v>
          </cell>
          <cell r="F41">
            <v>4155</v>
          </cell>
        </row>
        <row r="42">
          <cell r="A42" t="str">
            <v xml:space="preserve"> 278  Сосиски Сочинки с сочным окороком, МГС 0.4кг,   ПОКОМ</v>
          </cell>
          <cell r="F42">
            <v>1</v>
          </cell>
        </row>
        <row r="43">
          <cell r="A43" t="str">
            <v xml:space="preserve"> 283  Сосиски Сочинки, ВЕС, ТМ Стародворье ПОКОМ</v>
          </cell>
          <cell r="D43">
            <v>21.3</v>
          </cell>
          <cell r="F43">
            <v>431.45299999999997</v>
          </cell>
        </row>
        <row r="44">
          <cell r="A44" t="str">
            <v xml:space="preserve"> 285  Паштет печеночный со слив.маслом ТМ Стародворье ламистер 0,1 кг  ПОКОМ</v>
          </cell>
          <cell r="F44">
            <v>589</v>
          </cell>
        </row>
        <row r="45">
          <cell r="A45" t="str">
            <v xml:space="preserve"> 296  Колбаса Мясорубская с рубленой грудинкой 0,35кг срез ТМ Стародворье  ПОКОМ</v>
          </cell>
          <cell r="D45">
            <v>8</v>
          </cell>
          <cell r="F45">
            <v>1359</v>
          </cell>
        </row>
        <row r="46">
          <cell r="A46" t="str">
            <v xml:space="preserve"> 297  Колбаса Мясорубская с рубленой грудинкой ВЕС ТМ Стародворье  ПОКОМ</v>
          </cell>
          <cell r="D46">
            <v>2.2999999999999998</v>
          </cell>
          <cell r="F46">
            <v>229.631</v>
          </cell>
        </row>
        <row r="47">
          <cell r="A47" t="str">
            <v xml:space="preserve"> 298  Колбаса Сливушка ТМ Вязанка, 0,375кг,  ПОКОМ</v>
          </cell>
          <cell r="D47">
            <v>1</v>
          </cell>
          <cell r="F47">
            <v>1</v>
          </cell>
        </row>
        <row r="48">
          <cell r="A48" t="str">
            <v xml:space="preserve"> 301  Сосиски Сочинки по-баварски с сыром,  0.4кг, ТМ Стародворье  ПОКОМ</v>
          </cell>
          <cell r="D48">
            <v>19</v>
          </cell>
          <cell r="F48">
            <v>1076</v>
          </cell>
        </row>
        <row r="49">
          <cell r="A49" t="str">
            <v xml:space="preserve"> 302  Сосиски Сочинки по-баварски,  0.4кг, ТМ Стародворье  ПОКОМ</v>
          </cell>
          <cell r="D49">
            <v>19</v>
          </cell>
          <cell r="F49">
            <v>2373</v>
          </cell>
        </row>
        <row r="50">
          <cell r="A50" t="str">
            <v xml:space="preserve"> 303  Колбаса Мясорубская ТМ Стародворье с рубленой грудинкой в/у 0,4 кг срез  ПОКОМ</v>
          </cell>
          <cell r="F50">
            <v>1</v>
          </cell>
        </row>
        <row r="51">
          <cell r="A51" t="str">
            <v xml:space="preserve"> 304  Колбаса Салями Мясорубская с рубленным шпиком ВЕС ТМ Стародворье  ПОКОМ</v>
          </cell>
          <cell r="D51">
            <v>18.7</v>
          </cell>
          <cell r="F51">
            <v>144.28100000000001</v>
          </cell>
        </row>
        <row r="52">
          <cell r="A52" t="str">
            <v xml:space="preserve"> 305  Колбаса Сервелат Мясорубский с мелкорубленным окороком в/у  ТМ Стародворье ВЕС   ПОКОМ</v>
          </cell>
          <cell r="D52">
            <v>19.399999999999999</v>
          </cell>
          <cell r="F52">
            <v>482.036</v>
          </cell>
        </row>
        <row r="53">
          <cell r="A53" t="str">
            <v xml:space="preserve"> 306  Колбаса Салями Мясорубская с рубленым шпиком 0,35 кг срез ТМ Стародворье   Поком</v>
          </cell>
          <cell r="D53">
            <v>14</v>
          </cell>
          <cell r="F53">
            <v>1335</v>
          </cell>
        </row>
        <row r="54">
          <cell r="A54" t="str">
            <v xml:space="preserve"> 307  Колбаса Сервелат Мясорубский с мелкорубленным окороком 0,35 кг срез ТМ Стародворье   Поком</v>
          </cell>
          <cell r="D54">
            <v>14</v>
          </cell>
          <cell r="F54">
            <v>1906</v>
          </cell>
        </row>
        <row r="55">
          <cell r="A55" t="str">
            <v xml:space="preserve"> 309  Сосиски Сочинки с сыром 0,4 кг ТМ Стародворье  ПОКОМ</v>
          </cell>
          <cell r="D55">
            <v>16</v>
          </cell>
          <cell r="F55">
            <v>1228</v>
          </cell>
        </row>
        <row r="56">
          <cell r="A56" t="str">
            <v xml:space="preserve"> 312  Ветчина Филейская ВЕС ТМ  Вязанка ТС Столичная  ПОКОМ</v>
          </cell>
          <cell r="D56">
            <v>1.3</v>
          </cell>
          <cell r="F56">
            <v>279.59399999999999</v>
          </cell>
        </row>
        <row r="57">
          <cell r="A57" t="str">
            <v xml:space="preserve"> 315  Колбаса вареная Молокуша ТМ Вязанка ВЕС, ПОКОМ</v>
          </cell>
          <cell r="D57">
            <v>1.3</v>
          </cell>
          <cell r="F57">
            <v>712.33699999999999</v>
          </cell>
        </row>
        <row r="58">
          <cell r="A58" t="str">
            <v xml:space="preserve"> 316  Колбаса Нежная ТМ Зареченские ВЕС  ПОКОМ</v>
          </cell>
          <cell r="F58">
            <v>53.8</v>
          </cell>
        </row>
        <row r="59">
          <cell r="A59" t="str">
            <v xml:space="preserve"> 318  Сосиски Датские ТМ Зареченские, ВЕС  ПОКОМ</v>
          </cell>
          <cell r="D59">
            <v>7.8</v>
          </cell>
          <cell r="F59">
            <v>3748.8339999999998</v>
          </cell>
        </row>
        <row r="60">
          <cell r="A60" t="str">
            <v xml:space="preserve"> 319  Колбаса вареная Филейская ТМ Вязанка ТС Классическая, 0,45 кг. ПОКОМ</v>
          </cell>
          <cell r="D60">
            <v>1909</v>
          </cell>
          <cell r="F60">
            <v>5299</v>
          </cell>
        </row>
        <row r="61">
          <cell r="A61" t="str">
            <v xml:space="preserve"> 322  Колбаса вареная Молокуша 0,45кг ТМ Вязанка  ПОКОМ</v>
          </cell>
          <cell r="D61">
            <v>379</v>
          </cell>
          <cell r="F61">
            <v>3946</v>
          </cell>
        </row>
        <row r="62">
          <cell r="A62" t="str">
            <v xml:space="preserve"> 324  Ветчина Филейская ТМ Вязанка Столичная 0,45 кг ПОКОМ</v>
          </cell>
          <cell r="D62">
            <v>15</v>
          </cell>
          <cell r="F62">
            <v>1237</v>
          </cell>
        </row>
        <row r="63">
          <cell r="A63" t="str">
            <v xml:space="preserve"> 328  Сардельки Сочинки Стародворье ТМ  0,4 кг ПОКОМ</v>
          </cell>
          <cell r="D63">
            <v>12</v>
          </cell>
          <cell r="F63">
            <v>451</v>
          </cell>
        </row>
        <row r="64">
          <cell r="A64" t="str">
            <v xml:space="preserve"> 329  Сардельки Сочинки с сыром Стародворье ТМ, 0,4 кг. ПОКОМ</v>
          </cell>
          <cell r="D64">
            <v>12</v>
          </cell>
          <cell r="F64">
            <v>404</v>
          </cell>
        </row>
        <row r="65">
          <cell r="A65" t="str">
            <v xml:space="preserve"> 330  Колбаса вареная Филейская ТМ Вязанка ТС Классическая ВЕС  ПОКОМ</v>
          </cell>
          <cell r="D65">
            <v>9.9009999999999998</v>
          </cell>
          <cell r="F65">
            <v>937.673</v>
          </cell>
        </row>
        <row r="66">
          <cell r="A66" t="str">
            <v xml:space="preserve"> 334  Паштет Любительский ТМ Стародворье ламистер 0,1 кг  ПОКОМ</v>
          </cell>
          <cell r="F66">
            <v>390</v>
          </cell>
        </row>
        <row r="67">
          <cell r="A67" t="str">
            <v xml:space="preserve"> 335  Колбаса Сливушка ТМ Вязанка. ВЕС.  ПОКОМ </v>
          </cell>
          <cell r="D67">
            <v>1.3009999999999999</v>
          </cell>
          <cell r="F67">
            <v>234.58199999999999</v>
          </cell>
        </row>
        <row r="68">
          <cell r="A68" t="str">
            <v xml:space="preserve"> 342 Сосиски Сочинки Молочные ТМ Стародворье 0,4 кг ПОКОМ</v>
          </cell>
          <cell r="D68">
            <v>601</v>
          </cell>
          <cell r="F68">
            <v>3330</v>
          </cell>
        </row>
        <row r="69">
          <cell r="A69" t="str">
            <v xml:space="preserve"> 343 Сосиски Сочинки Сливочные ТМ Стародворье  0,4 кг</v>
          </cell>
          <cell r="D69">
            <v>27</v>
          </cell>
          <cell r="F69">
            <v>2558</v>
          </cell>
        </row>
        <row r="70">
          <cell r="A70" t="str">
            <v xml:space="preserve"> 344  Колбаса Сочинка по-европейски с сочной грудинкой ТМ Стародворье, ВЕС ПОКОМ</v>
          </cell>
          <cell r="D70">
            <v>2.2010000000000001</v>
          </cell>
          <cell r="F70">
            <v>524.47900000000004</v>
          </cell>
        </row>
        <row r="71">
          <cell r="A71" t="str">
            <v xml:space="preserve"> 345  Колбаса Сочинка по-фински с сочным окроком ТМ Стародворье ВЕС ПОКОМ</v>
          </cell>
          <cell r="D71">
            <v>2.2010000000000001</v>
          </cell>
          <cell r="F71">
            <v>305.69200000000001</v>
          </cell>
        </row>
        <row r="72">
          <cell r="A72" t="str">
            <v xml:space="preserve"> 346  Колбаса Сочинка зернистая с сочной грудинкой ТМ Стародворье.ВЕС ПОКОМ</v>
          </cell>
          <cell r="D72">
            <v>3.8</v>
          </cell>
          <cell r="F72">
            <v>835.83100000000002</v>
          </cell>
        </row>
        <row r="73">
          <cell r="A73" t="str">
            <v xml:space="preserve"> 347  Колбаса Сочинка рубленая с сочным окороком ТМ Стародворье ВЕС ПОКОМ</v>
          </cell>
          <cell r="D73">
            <v>3.851</v>
          </cell>
          <cell r="F73">
            <v>384.839</v>
          </cell>
        </row>
        <row r="74">
          <cell r="A74" t="str">
            <v xml:space="preserve"> 353  Колбаса Салями запеченная ТМ Стародворье ТС Дугушка. 0,6 кг ПОКОМ</v>
          </cell>
          <cell r="D74">
            <v>2</v>
          </cell>
          <cell r="F74">
            <v>134</v>
          </cell>
        </row>
        <row r="75">
          <cell r="A75" t="str">
            <v xml:space="preserve"> 354  Колбаса Рубленая запеченная ТМ Стародворье,ТС Дугушка  0,6 кг ПОКОМ</v>
          </cell>
          <cell r="D75">
            <v>3</v>
          </cell>
          <cell r="F75">
            <v>354</v>
          </cell>
        </row>
        <row r="76">
          <cell r="A76" t="str">
            <v xml:space="preserve"> 355  Колбаса Сервелат запеченный ТМ Стародворье ТС Дугушка. 0,6 кг. ПОКОМ</v>
          </cell>
          <cell r="D76">
            <v>4</v>
          </cell>
          <cell r="F76">
            <v>472</v>
          </cell>
        </row>
        <row r="77">
          <cell r="A77" t="str">
            <v xml:space="preserve"> 364  Сардельки Филейские Вязанка ВЕС NDX ТМ Вязанка  ПОКОМ</v>
          </cell>
          <cell r="F77">
            <v>118.157</v>
          </cell>
        </row>
        <row r="78">
          <cell r="A78" t="str">
            <v xml:space="preserve"> 376  Колбаса Докторская Дугушка 0,6кг ГОСТ ТМ Стародворье  ПОКОМ </v>
          </cell>
          <cell r="D78">
            <v>3</v>
          </cell>
          <cell r="F78">
            <v>752</v>
          </cell>
        </row>
        <row r="79">
          <cell r="A79" t="str">
            <v xml:space="preserve"> 377  Колбаса Молочная Дугушка 0,6кг ТМ Стародворье  ПОКОМ</v>
          </cell>
          <cell r="D79">
            <v>5</v>
          </cell>
          <cell r="F79">
            <v>947</v>
          </cell>
        </row>
        <row r="80">
          <cell r="A80" t="str">
            <v xml:space="preserve"> 387  Колбаса вареная Мусульманская Халяль ТМ Вязанка, 0,4 кг ПОКОМ</v>
          </cell>
          <cell r="D80">
            <v>6</v>
          </cell>
          <cell r="F80">
            <v>727</v>
          </cell>
        </row>
        <row r="81">
          <cell r="A81" t="str">
            <v xml:space="preserve"> 388  Сосиски Восточные Халяль ТМ Вязанка 0,33 кг АК. ПОКОМ</v>
          </cell>
          <cell r="D81">
            <v>10</v>
          </cell>
          <cell r="F81">
            <v>782</v>
          </cell>
        </row>
        <row r="82">
          <cell r="A82" t="str">
            <v xml:space="preserve"> 394 Колбаса полукопченая Аль-Ислами халяль ТМ Вязанка оболочка фиброуз в в/у 0,35 кг  ПОКОМ</v>
          </cell>
          <cell r="D82">
            <v>6</v>
          </cell>
          <cell r="F82">
            <v>562</v>
          </cell>
        </row>
        <row r="83">
          <cell r="A83" t="str">
            <v xml:space="preserve"> 405  Сардельки Сливушки ТМ Вязанка в оболочке айпил 0,33 кг. ПОКОМ</v>
          </cell>
          <cell r="D83">
            <v>5</v>
          </cell>
          <cell r="F83">
            <v>279</v>
          </cell>
        </row>
        <row r="84">
          <cell r="A84" t="str">
            <v xml:space="preserve"> 410  Сосиски Баварские с сыром ТМ Стародворье 0,35 кг. ПОКОМ</v>
          </cell>
          <cell r="D84">
            <v>1142</v>
          </cell>
          <cell r="F84">
            <v>6031</v>
          </cell>
        </row>
        <row r="85">
          <cell r="A85" t="str">
            <v xml:space="preserve"> 412  Сосиски Баварские ТМ Стародворье 0,35 кг ПОКОМ</v>
          </cell>
          <cell r="D85">
            <v>830</v>
          </cell>
          <cell r="F85">
            <v>5777</v>
          </cell>
        </row>
        <row r="86">
          <cell r="A86" t="str">
            <v xml:space="preserve"> 414  Колбаса Филейбургская с филе сочного окорока 0,11 кг ТМ Баварушка ПОКОМ</v>
          </cell>
          <cell r="F86">
            <v>27</v>
          </cell>
        </row>
        <row r="87">
          <cell r="A87" t="str">
            <v xml:space="preserve"> 430  Колбаса Стародворская с окороком 0,4 кг. ТМ Стародворье в оболочке полиамид  ПОКОМ</v>
          </cell>
          <cell r="D87">
            <v>3</v>
          </cell>
          <cell r="F87">
            <v>366</v>
          </cell>
        </row>
        <row r="88">
          <cell r="A88" t="str">
            <v xml:space="preserve"> 431  Колбаса Стародворская с окороком в оболочке полиамид ТМ Стародворье ВЕС ПОКОМ</v>
          </cell>
          <cell r="F88">
            <v>411.952</v>
          </cell>
        </row>
        <row r="89">
          <cell r="A89" t="str">
            <v xml:space="preserve"> 433 Колбаса Стародворская со шпиком  в оболочке полиамид. ТМ Стародворье ВЕС ПОКОМ</v>
          </cell>
          <cell r="F89">
            <v>21.55</v>
          </cell>
        </row>
        <row r="90">
          <cell r="A90" t="str">
            <v xml:space="preserve"> 435  Колбаса Молочная Стародворская  с молоком в оболочке полиамид 0,4 кг.ТМ Стародворье ПОКОМ</v>
          </cell>
          <cell r="D90">
            <v>2</v>
          </cell>
          <cell r="F90">
            <v>256</v>
          </cell>
        </row>
        <row r="91">
          <cell r="A91" t="str">
            <v xml:space="preserve"> 436  Колбаса Молочная стародворская с молоком, ВЕС, ТМ Стародворье  ПОКОМ</v>
          </cell>
          <cell r="F91">
            <v>102.851</v>
          </cell>
        </row>
        <row r="92">
          <cell r="A92" t="str">
            <v xml:space="preserve"> 445  Колбаса Краковюрст ТМ Баварушка рубленая в оболочке черева в в.у 0,2 кг ПОКОМ</v>
          </cell>
          <cell r="F92">
            <v>49</v>
          </cell>
        </row>
        <row r="93">
          <cell r="A93" t="str">
            <v xml:space="preserve"> 447  Колбаски Краковюрст ТМ Баварушка с изысканными пряностями в оболочке NDX в в.у 0,2 кг. ПОКОМ </v>
          </cell>
          <cell r="D93">
            <v>10</v>
          </cell>
          <cell r="F93">
            <v>839</v>
          </cell>
        </row>
        <row r="94">
          <cell r="A94" t="str">
            <v xml:space="preserve"> 448  Сосиски Сливушки по-венски ТМ Вязанка. 0,3 кг ПОКОМ</v>
          </cell>
          <cell r="D94">
            <v>6</v>
          </cell>
          <cell r="F94">
            <v>355</v>
          </cell>
        </row>
        <row r="95">
          <cell r="A95" t="str">
            <v xml:space="preserve"> 449  Колбаса Дугушка Стародворская ВЕС ТС Дугушка ПОКОМ</v>
          </cell>
          <cell r="D95">
            <v>3.25</v>
          </cell>
          <cell r="F95">
            <v>357.90499999999997</v>
          </cell>
        </row>
        <row r="96">
          <cell r="A96" t="str">
            <v xml:space="preserve"> 452  Колбаса Со шпиком ВЕС большой батон ТМ Особый рецепт  ПОКОМ</v>
          </cell>
          <cell r="D96">
            <v>17.5</v>
          </cell>
          <cell r="F96">
            <v>3802.1019999999999</v>
          </cell>
        </row>
        <row r="97">
          <cell r="A97" t="str">
            <v xml:space="preserve"> 456  Колбаса Филейная ТМ Особый рецепт ВЕС большой батон  ПОКОМ</v>
          </cell>
          <cell r="D97">
            <v>45</v>
          </cell>
          <cell r="F97">
            <v>4801.375</v>
          </cell>
        </row>
        <row r="98">
          <cell r="A98" t="str">
            <v xml:space="preserve"> 457  Колбаса Молочная ТМ Особый рецепт ВЕС большой батон  ПОКОМ</v>
          </cell>
          <cell r="D98">
            <v>10.000999999999999</v>
          </cell>
          <cell r="F98">
            <v>5004.7929999999997</v>
          </cell>
        </row>
        <row r="99">
          <cell r="A99" t="str">
            <v xml:space="preserve"> 460  Колбаса Стародворская Традиционная ВЕС ТМ Стародворье в оболочке полиамид. ПОКОМ</v>
          </cell>
          <cell r="F99">
            <v>5.35</v>
          </cell>
        </row>
        <row r="100">
          <cell r="A100" t="str">
            <v xml:space="preserve"> 465  Колбаса Филейная оригинальная ВЕС 0,8кг ТМ Особый рецепт в оболочке полиамид  ПОКОМ</v>
          </cell>
          <cell r="F100">
            <v>235.357</v>
          </cell>
        </row>
        <row r="101">
          <cell r="A101" t="str">
            <v xml:space="preserve"> 467  Колбаса Филейная 0,5кг ТМ Особый рецепт  ПОКОМ</v>
          </cell>
          <cell r="D101">
            <v>1</v>
          </cell>
          <cell r="F101">
            <v>122</v>
          </cell>
        </row>
        <row r="102">
          <cell r="A102" t="str">
            <v xml:space="preserve"> 468  Колбаса Стародворская Традиционная ТМ Стародворье в оболочке полиамид 0,4 кг. ПОКОМ</v>
          </cell>
          <cell r="F102">
            <v>2</v>
          </cell>
        </row>
        <row r="103">
          <cell r="A103" t="str">
            <v xml:space="preserve"> 478  Сардельки Зареченские ВЕС ТМ Зареченские  ПОКОМ</v>
          </cell>
          <cell r="F103">
            <v>48.601999999999997</v>
          </cell>
        </row>
        <row r="104">
          <cell r="A104" t="str">
            <v xml:space="preserve"> 479  Шпикачки Зареченские ВЕС ТМ Зареченские  ПОКОМ</v>
          </cell>
          <cell r="F104">
            <v>1.3</v>
          </cell>
        </row>
        <row r="105">
          <cell r="A105" t="str">
            <v xml:space="preserve"> 495  Колбаса Сочинка по-европейски с сочной грудинкой 0,3кг ТМ Стародворье  ПОКОМ</v>
          </cell>
          <cell r="D105">
            <v>12</v>
          </cell>
          <cell r="F105">
            <v>1185</v>
          </cell>
        </row>
        <row r="106">
          <cell r="A106" t="str">
            <v xml:space="preserve"> 496  Колбаса Сочинка по-фински с сочным окроком 0,3кг ТМ Стародворье  ПОКОМ</v>
          </cell>
          <cell r="D106">
            <v>11</v>
          </cell>
          <cell r="F106">
            <v>776</v>
          </cell>
        </row>
        <row r="107">
          <cell r="A107" t="str">
            <v xml:space="preserve"> 497  Колбаса Сочинка зернистая с сочной грудинкой 0,3кг ТМ Стародворье  ПОКОМ</v>
          </cell>
          <cell r="D107">
            <v>12</v>
          </cell>
          <cell r="F107">
            <v>976</v>
          </cell>
        </row>
        <row r="108">
          <cell r="A108" t="str">
            <v xml:space="preserve"> 498  Колбаса Сочинка рубленая с сочным окороком 0,3кг ТМ Стародворье  ПОКОМ</v>
          </cell>
          <cell r="D108">
            <v>11</v>
          </cell>
          <cell r="F108">
            <v>686</v>
          </cell>
        </row>
        <row r="109">
          <cell r="A109" t="str">
            <v xml:space="preserve"> 499  Сардельки Дугушки со сливочным маслом ВЕС ТМ Стародворье ТС Дугушка  ПОКОМ</v>
          </cell>
          <cell r="F109">
            <v>9.3000000000000007</v>
          </cell>
        </row>
        <row r="110">
          <cell r="A110" t="str">
            <v xml:space="preserve"> 504  Ветчина Мясорубская с окороком 0,33кг срез ТМ Стародворье  ПОКОМ</v>
          </cell>
          <cell r="F110">
            <v>14</v>
          </cell>
        </row>
        <row r="111">
          <cell r="A111" t="str">
            <v xml:space="preserve"> 506 Сосиски Филейские рубленые ТМ Вязанка в оболочке целлофан в м/г среде. ВЕС.ПОКОМ</v>
          </cell>
          <cell r="D111">
            <v>2.7</v>
          </cell>
          <cell r="F111">
            <v>13.3</v>
          </cell>
        </row>
        <row r="112">
          <cell r="A112" t="str">
            <v xml:space="preserve"> 513  Колбаса вареная Стародворская 0,4кг ТМ Стародворье  ПОКОМ</v>
          </cell>
          <cell r="F112">
            <v>1</v>
          </cell>
        </row>
        <row r="113">
          <cell r="A113" t="str">
            <v xml:space="preserve"> 515  Колбаса Сервелат Мясорубский Делюкс 0,3кг ТМ Стародворье  ПОКОМ</v>
          </cell>
          <cell r="F113">
            <v>31</v>
          </cell>
        </row>
        <row r="114">
          <cell r="A114" t="str">
            <v xml:space="preserve"> 516  Сосиски Классические ТМ Ядрена копоть 0,3кг  ПОКОМ</v>
          </cell>
          <cell r="D114">
            <v>14</v>
          </cell>
          <cell r="F114">
            <v>111</v>
          </cell>
        </row>
        <row r="115">
          <cell r="A115" t="str">
            <v xml:space="preserve"> 519  Грудинка 0,12 кг нарезка ТМ Стародворье  ПОКОМ</v>
          </cell>
          <cell r="F115">
            <v>36</v>
          </cell>
        </row>
        <row r="116">
          <cell r="A116" t="str">
            <v>0447 Сыр Голландский 45% Нарезка 125г ТМ Папа может ОСТАНКИНО</v>
          </cell>
          <cell r="D116">
            <v>21</v>
          </cell>
          <cell r="F116">
            <v>21</v>
          </cell>
        </row>
        <row r="117">
          <cell r="A117" t="str">
            <v>0454 Сыр Российский Особый 50%, Нарезка 125г тф ТМ Папа Может  ОСТАНКИНО</v>
          </cell>
          <cell r="D117">
            <v>40</v>
          </cell>
          <cell r="F117">
            <v>40</v>
          </cell>
        </row>
        <row r="118">
          <cell r="A118" t="str">
            <v>1244 Сыр Останкино "Алтайский Gold" 50% вес  ОСТАНКИНО</v>
          </cell>
          <cell r="D118">
            <v>1.2</v>
          </cell>
          <cell r="F118">
            <v>1.2</v>
          </cell>
        </row>
        <row r="119">
          <cell r="A119" t="str">
            <v>2704 Сливочный со вкусом топл. молока 45% тм Папа Может. брус (2шт)  ОСТАНКИНО</v>
          </cell>
          <cell r="D119">
            <v>29.5</v>
          </cell>
          <cell r="F119">
            <v>29.5</v>
          </cell>
        </row>
        <row r="120">
          <cell r="A120" t="str">
            <v>3215 ВЕТЧ.МЯСНАЯ Папа может п/о 0.4кг 8шт.    ОСТАНКИНО</v>
          </cell>
          <cell r="D120">
            <v>809</v>
          </cell>
          <cell r="F120">
            <v>809</v>
          </cell>
        </row>
        <row r="121">
          <cell r="A121" t="str">
            <v>3684 ПРЕСИЖН с/к в/у 1/250 8шт.   ОСТАНКИНО</v>
          </cell>
          <cell r="D121">
            <v>188</v>
          </cell>
          <cell r="F121">
            <v>188</v>
          </cell>
        </row>
        <row r="122">
          <cell r="A122" t="str">
            <v>3798 Сыч/Прод Коровино Российский 50% 200г СЗМЖ  ОСТАНКИНО</v>
          </cell>
          <cell r="D122">
            <v>2554</v>
          </cell>
          <cell r="F122">
            <v>2554</v>
          </cell>
        </row>
        <row r="123">
          <cell r="A123" t="str">
            <v>3804 Сыч/Прод Коровино Тильзитер 50% 200г СЗМЖ  ОСТАНКИНО</v>
          </cell>
          <cell r="D123">
            <v>2200</v>
          </cell>
          <cell r="F123">
            <v>2200</v>
          </cell>
        </row>
        <row r="124">
          <cell r="A124" t="str">
            <v>3811 Сыч/Прод Коровино Российский Оригин 50% ВЕС (5 кг)  ОСТАНКИНО</v>
          </cell>
          <cell r="D124">
            <v>203.1</v>
          </cell>
          <cell r="F124">
            <v>203.1</v>
          </cell>
        </row>
        <row r="125">
          <cell r="A125" t="str">
            <v>3828 Сыч/Прод Коровино Тильзитер Оригин 50% ВЕС (5 кг брус) СЗМЖ  ОСТАНКИНО</v>
          </cell>
          <cell r="D125">
            <v>118.8</v>
          </cell>
          <cell r="F125">
            <v>118.8</v>
          </cell>
        </row>
        <row r="126">
          <cell r="A126" t="str">
            <v>4063 МЯСНАЯ Папа может вар п/о_Л   ОСТАНКИНО</v>
          </cell>
          <cell r="D126">
            <v>1627.25</v>
          </cell>
          <cell r="F126">
            <v>1627.25</v>
          </cell>
        </row>
        <row r="127">
          <cell r="A127" t="str">
            <v>4117 ЭКСТРА Папа может с/к в/у_Л   ОСТАНКИНО</v>
          </cell>
          <cell r="D127">
            <v>64.900000000000006</v>
          </cell>
          <cell r="F127">
            <v>64.900000000000006</v>
          </cell>
        </row>
        <row r="128">
          <cell r="A128" t="str">
            <v>4163 Сыр Боккончини копченый 40% 100 гр.  ОСТАНКИНО</v>
          </cell>
          <cell r="D128">
            <v>99</v>
          </cell>
          <cell r="F128">
            <v>99</v>
          </cell>
        </row>
        <row r="129">
          <cell r="A129" t="str">
            <v>4170 Сыр Скаморца свежий 40% 100 гр.  ОСТАНКИНО</v>
          </cell>
          <cell r="D129">
            <v>80</v>
          </cell>
          <cell r="F129">
            <v>80</v>
          </cell>
        </row>
        <row r="130">
          <cell r="A130" t="str">
            <v>4187 Сыр рассольный жирный Чечил 45% 100 гр  ОСТАНКИНО</v>
          </cell>
          <cell r="D130">
            <v>1</v>
          </cell>
          <cell r="F130">
            <v>1</v>
          </cell>
        </row>
        <row r="131">
          <cell r="A131" t="str">
            <v>4187 Сыр Чечил свежий 45% 100г/6шт ТМ Папа Может  ОСТАНКИНО</v>
          </cell>
          <cell r="D131">
            <v>211</v>
          </cell>
          <cell r="F131">
            <v>211</v>
          </cell>
        </row>
        <row r="132">
          <cell r="A132" t="str">
            <v>4194 Сыр рассольный жирный Чечил копченый 45% 100 гр  ОСТАНКИНО</v>
          </cell>
          <cell r="D132">
            <v>1</v>
          </cell>
          <cell r="F132">
            <v>1</v>
          </cell>
        </row>
        <row r="133">
          <cell r="A133" t="str">
            <v>4194 Сыр Чечил копченый 43% 100г/6шт ТМ Папа Может  ОСТАНКИНО</v>
          </cell>
          <cell r="D133">
            <v>190</v>
          </cell>
          <cell r="F133">
            <v>190</v>
          </cell>
        </row>
        <row r="134">
          <cell r="A134" t="str">
            <v>4574 Колбаса вар Мясная со шпиком 1кг Папа может п/о (код покуп. 24784) Останкино</v>
          </cell>
          <cell r="D134">
            <v>120.65</v>
          </cell>
          <cell r="F134">
            <v>120.65</v>
          </cell>
        </row>
        <row r="135">
          <cell r="A135" t="str">
            <v>4691 ШЕЙКА КОПЧЕНАЯ к/в мл/к в/у 300*6  ОСТАНКИНО</v>
          </cell>
          <cell r="D135">
            <v>1</v>
          </cell>
          <cell r="F135">
            <v>1</v>
          </cell>
        </row>
        <row r="136">
          <cell r="A136" t="str">
            <v>4813 ФИЛЕЙНАЯ Папа может вар п/о_Л   ОСТАНКИНО</v>
          </cell>
          <cell r="D136">
            <v>527.54999999999995</v>
          </cell>
          <cell r="F136">
            <v>527.54999999999995</v>
          </cell>
        </row>
        <row r="137">
          <cell r="A137" t="str">
            <v>4819 Сыр "Пармезан" 40% кусок 180 гр  ОСТАНКИНО</v>
          </cell>
          <cell r="D137">
            <v>11</v>
          </cell>
          <cell r="F137">
            <v>11</v>
          </cell>
        </row>
        <row r="138">
          <cell r="A138" t="str">
            <v>4903 Сыр Перлини 40% 100гр (8шт)  ОСТАНКИНО</v>
          </cell>
          <cell r="D138">
            <v>47</v>
          </cell>
          <cell r="F138">
            <v>47</v>
          </cell>
        </row>
        <row r="139">
          <cell r="A139" t="str">
            <v>4910 Сыр Перлини копченый 40% 100гр (8шт)  ОСТАНКИНО</v>
          </cell>
          <cell r="D139">
            <v>40</v>
          </cell>
          <cell r="F139">
            <v>40</v>
          </cell>
        </row>
        <row r="140">
          <cell r="A140" t="str">
            <v>4927 Сыр Перлини со вкусом Васаби 40% 100гр (8шт)  ОСТАНКИНО</v>
          </cell>
          <cell r="D140">
            <v>35</v>
          </cell>
          <cell r="F140">
            <v>35</v>
          </cell>
        </row>
        <row r="141">
          <cell r="A141" t="str">
            <v>4993 САЛЯМИ ИТАЛЬЯНСКАЯ с/к в/у 1/250*8_120c ОСТАНКИНО</v>
          </cell>
          <cell r="D141">
            <v>461</v>
          </cell>
          <cell r="F141">
            <v>461</v>
          </cell>
        </row>
        <row r="142">
          <cell r="A142" t="str">
            <v>5235 Сыр полутвердый "Голландский" 45%, брус ВЕС  ОСТАНКИНО</v>
          </cell>
          <cell r="D142">
            <v>63.1</v>
          </cell>
          <cell r="F142">
            <v>63.1</v>
          </cell>
        </row>
        <row r="143">
          <cell r="A143" t="str">
            <v>5242 Сыр полутвердый "Гауда", 45%, ВЕС брус из блока 1/5  ОСТАНКИНО</v>
          </cell>
          <cell r="D143">
            <v>5.2</v>
          </cell>
          <cell r="F143">
            <v>5.2</v>
          </cell>
        </row>
        <row r="144">
          <cell r="A144" t="str">
            <v>5246 ДОКТОРСКАЯ ПРЕМИУМ вар б/о мгс_30с ОСТАНКИНО</v>
          </cell>
          <cell r="D144">
            <v>48.1</v>
          </cell>
          <cell r="F144">
            <v>48.1</v>
          </cell>
        </row>
        <row r="145">
          <cell r="A145" t="str">
            <v>5247 РУССКАЯ ПРЕМИУМ вар б/о мгс_30с ОСТАНКИНО</v>
          </cell>
          <cell r="D145">
            <v>37.5</v>
          </cell>
          <cell r="F145">
            <v>37.5</v>
          </cell>
        </row>
        <row r="146">
          <cell r="A146" t="str">
            <v>5259 Сыр полутвердый "Тильзитер" 45%, ВЕС брус ТМ "Папа может"  ОСТАНКИНО</v>
          </cell>
          <cell r="D146">
            <v>30</v>
          </cell>
          <cell r="F146">
            <v>30</v>
          </cell>
        </row>
        <row r="147">
          <cell r="A147" t="str">
            <v>5483 ЭКСТРА Папа может с/к в/у 1/250 8шт.   ОСТАНКИНО</v>
          </cell>
          <cell r="D147">
            <v>928</v>
          </cell>
          <cell r="F147">
            <v>928</v>
          </cell>
        </row>
        <row r="148">
          <cell r="A148" t="str">
            <v>5544 Сервелат Финский в/к в/у_45с НОВАЯ ОСТАНКИНО</v>
          </cell>
          <cell r="D148">
            <v>1301.5999999999999</v>
          </cell>
          <cell r="F148">
            <v>1301.5999999999999</v>
          </cell>
        </row>
        <row r="149">
          <cell r="A149" t="str">
            <v>5679 САЛЯМИ ИТАЛЬЯНСКАЯ с/к в/у 1/150_60с ОСТАНКИНО</v>
          </cell>
          <cell r="D149">
            <v>290</v>
          </cell>
          <cell r="F149">
            <v>290</v>
          </cell>
        </row>
        <row r="150">
          <cell r="A150" t="str">
            <v>5682 САЛЯМИ МЕЛКОЗЕРНЕНАЯ с/к в/у 1/120_60с   ОСТАНКИНО</v>
          </cell>
          <cell r="D150">
            <v>2617</v>
          </cell>
          <cell r="F150">
            <v>2617</v>
          </cell>
        </row>
        <row r="151">
          <cell r="A151" t="str">
            <v>5706 АРОМАТНАЯ Папа может с/к в/у 1/250 8шт.  ОСТАНКИНО</v>
          </cell>
          <cell r="D151">
            <v>788</v>
          </cell>
          <cell r="F151">
            <v>788</v>
          </cell>
        </row>
        <row r="152">
          <cell r="A152" t="str">
            <v>5708 ПОСОЛЬСКАЯ Папа может с/к в/у ОСТАНКИНО</v>
          </cell>
          <cell r="D152">
            <v>79.099999999999994</v>
          </cell>
          <cell r="F152">
            <v>79.099999999999994</v>
          </cell>
        </row>
        <row r="153">
          <cell r="A153" t="str">
            <v>5851 ЭКСТРА Папа может вар п/о   ОСТАНКИНО</v>
          </cell>
          <cell r="D153">
            <v>327.5</v>
          </cell>
          <cell r="F153">
            <v>327.5</v>
          </cell>
        </row>
        <row r="154">
          <cell r="A154" t="str">
            <v>5931 ОХОТНИЧЬЯ Папа может с/к в/у 1/220 8шт.   ОСТАНКИНО</v>
          </cell>
          <cell r="D154">
            <v>1315</v>
          </cell>
          <cell r="F154">
            <v>1315</v>
          </cell>
        </row>
        <row r="155">
          <cell r="A155" t="str">
            <v>5992 ВРЕМЯ ОКРОШКИ Папа может вар п/о 0.4кг   ОСТАНКИНО</v>
          </cell>
          <cell r="D155">
            <v>1030</v>
          </cell>
          <cell r="F155">
            <v>1030</v>
          </cell>
        </row>
        <row r="156">
          <cell r="A156" t="str">
            <v>6004 РАГУ СВИНОЕ 1кг 8шт.зам_120с ОСТАНКИНО</v>
          </cell>
          <cell r="D156">
            <v>133</v>
          </cell>
          <cell r="F156">
            <v>133</v>
          </cell>
        </row>
        <row r="157">
          <cell r="A157" t="str">
            <v>6221 НЕАПОЛИТАНСКИЙ ДУЭТ с/к с/н мгс 1/90  ОСТАНКИНО</v>
          </cell>
          <cell r="D157">
            <v>406</v>
          </cell>
          <cell r="F157">
            <v>406</v>
          </cell>
        </row>
        <row r="158">
          <cell r="A158" t="str">
            <v>6228 МЯСНОЕ АССОРТИ к/з с/н мгс 1/90 10шт.  ОСТАНКИНО</v>
          </cell>
          <cell r="D158">
            <v>512</v>
          </cell>
          <cell r="F158">
            <v>512</v>
          </cell>
        </row>
        <row r="159">
          <cell r="A159" t="str">
            <v>6247 ДОМАШНЯЯ Папа может вар п/о 0,4кг 8шт.  ОСТАНКИНО</v>
          </cell>
          <cell r="D159">
            <v>107</v>
          </cell>
          <cell r="F159">
            <v>107</v>
          </cell>
        </row>
        <row r="160">
          <cell r="A160" t="str">
            <v>6268 ГОВЯЖЬЯ Папа может вар п/о 0,4кг 8 шт.  ОСТАНКИНО</v>
          </cell>
          <cell r="D160">
            <v>510</v>
          </cell>
          <cell r="F160">
            <v>510</v>
          </cell>
        </row>
        <row r="161">
          <cell r="A161" t="str">
            <v>6279 КОРЕЙКА ПО-ОСТ.к/в в/с с/н в/у 1/150_45с  ОСТАНКИНО</v>
          </cell>
          <cell r="D161">
            <v>453</v>
          </cell>
          <cell r="F161">
            <v>453</v>
          </cell>
        </row>
        <row r="162">
          <cell r="A162" t="str">
            <v>6303 МЯСНЫЕ Папа может сос п/о мгс 1.5*3  ОСТАНКИНО</v>
          </cell>
          <cell r="D162">
            <v>497.2</v>
          </cell>
          <cell r="F162">
            <v>497.2</v>
          </cell>
        </row>
        <row r="163">
          <cell r="A163" t="str">
            <v>6324 ДОКТОРСКАЯ ГОСТ вар п/о 0.4кг 8шт.  ОСТАНКИНО</v>
          </cell>
          <cell r="D163">
            <v>167</v>
          </cell>
          <cell r="F163">
            <v>167</v>
          </cell>
        </row>
        <row r="164">
          <cell r="A164" t="str">
            <v>6325 ДОКТОРСКАЯ ПРЕМИУМ вар п/о 0.4кг 8шт.  ОСТАНКИНО</v>
          </cell>
          <cell r="D164">
            <v>1743</v>
          </cell>
          <cell r="F164">
            <v>1743</v>
          </cell>
        </row>
        <row r="165">
          <cell r="A165" t="str">
            <v>6333 МЯСНАЯ Папа может вар п/о 0.4кг 8шт.  ОСТАНКИНО</v>
          </cell>
          <cell r="D165">
            <v>5654</v>
          </cell>
          <cell r="F165">
            <v>5654</v>
          </cell>
        </row>
        <row r="166">
          <cell r="A166" t="str">
            <v>6340 ДОМАШНИЙ РЕЦЕПТ Коровино 0.5кг 8шт.  ОСТАНКИНО</v>
          </cell>
          <cell r="D166">
            <v>491</v>
          </cell>
          <cell r="F166">
            <v>491</v>
          </cell>
        </row>
        <row r="167">
          <cell r="A167" t="str">
            <v>6353 ЭКСТРА Папа может вар п/о 0.4кг 8шт.  ОСТАНКИНО</v>
          </cell>
          <cell r="D167">
            <v>2710</v>
          </cell>
          <cell r="F167">
            <v>2710</v>
          </cell>
        </row>
        <row r="168">
          <cell r="A168" t="str">
            <v>6392 ФИЛЕЙНАЯ Папа может вар п/о 0.4кг. ОСТАНКИНО</v>
          </cell>
          <cell r="D168">
            <v>5698</v>
          </cell>
          <cell r="F168">
            <v>5698</v>
          </cell>
        </row>
        <row r="169">
          <cell r="A169" t="str">
            <v>6411 ВЕТЧ.РУБЛЕНАЯ ПМ в/у срез 0.3кг 6шт.  ОСТАНКИНО</v>
          </cell>
          <cell r="D169">
            <v>2</v>
          </cell>
          <cell r="F169">
            <v>2</v>
          </cell>
        </row>
        <row r="170">
          <cell r="A170" t="str">
            <v>6426 КЛАССИЧЕСКАЯ ПМ вар п/о 0.3кг 8шт.  ОСТАНКИНО</v>
          </cell>
          <cell r="D170">
            <v>45</v>
          </cell>
          <cell r="F170">
            <v>45</v>
          </cell>
        </row>
        <row r="171">
          <cell r="A171" t="str">
            <v>6448 СВИНИНА МАДЕРА с/к с/н в/у 1/100 10шт.   ОСТАНКИНО</v>
          </cell>
          <cell r="D171">
            <v>236</v>
          </cell>
          <cell r="F171">
            <v>236</v>
          </cell>
        </row>
        <row r="172">
          <cell r="A172" t="str">
            <v>6453 ЭКСТРА Папа может с/к с/н в/у 1/100 14шт.   ОСТАНКИНО</v>
          </cell>
          <cell r="D172">
            <v>2167</v>
          </cell>
          <cell r="F172">
            <v>2167</v>
          </cell>
        </row>
        <row r="173">
          <cell r="A173" t="str">
            <v>6454 АРОМАТНАЯ с/к с/н в/у 1/100 14шт.  ОСТАНКИНО</v>
          </cell>
          <cell r="D173">
            <v>2216</v>
          </cell>
          <cell r="F173">
            <v>2216</v>
          </cell>
        </row>
        <row r="174">
          <cell r="A174" t="str">
            <v>6459 СЕРВЕЛАТ ШВЕЙЦАРСК. в/к с/н в/у 1/100*10  ОСТАНКИНО</v>
          </cell>
          <cell r="D174">
            <v>705</v>
          </cell>
          <cell r="F174">
            <v>705</v>
          </cell>
        </row>
        <row r="175">
          <cell r="A175" t="str">
            <v>6470 ВЕТЧ.МРАМОРНАЯ в/у_45с  ОСТАНКИНО</v>
          </cell>
          <cell r="D175">
            <v>51.7</v>
          </cell>
          <cell r="F175">
            <v>51.7</v>
          </cell>
        </row>
        <row r="176">
          <cell r="A176" t="str">
            <v>6495 ВЕТЧ.МРАМОРНАЯ в/у срез 0.3кг 6шт_45с  ОСТАНКИНО</v>
          </cell>
          <cell r="D176">
            <v>463</v>
          </cell>
          <cell r="F176">
            <v>463</v>
          </cell>
        </row>
        <row r="177">
          <cell r="A177" t="str">
            <v>6527 ШПИКАЧКИ СОЧНЫЕ ПМ сар б/о мгс 1*3 45с ОСТАНКИНО</v>
          </cell>
          <cell r="D177">
            <v>394.2</v>
          </cell>
          <cell r="F177">
            <v>394.2</v>
          </cell>
        </row>
        <row r="178">
          <cell r="A178" t="str">
            <v>6528 ШПИКАЧКИ СОЧНЫЕ ПМ сар б/о мгс 0.4кг 45с  ОСТАНКИНО</v>
          </cell>
          <cell r="D178">
            <v>33</v>
          </cell>
          <cell r="F178">
            <v>33</v>
          </cell>
        </row>
        <row r="179">
          <cell r="A179" t="str">
            <v>6586 МРАМОРНАЯ И БАЛЫКОВАЯ в/к с/н мгс 1/90 ОСТАНКИНО</v>
          </cell>
          <cell r="D179">
            <v>170</v>
          </cell>
          <cell r="F179">
            <v>170</v>
          </cell>
        </row>
        <row r="180">
          <cell r="A180" t="str">
            <v>6609 С ГОВЯДИНОЙ ПМ сар б/о мгс 0.4кг_45с ОСТАНКИНО</v>
          </cell>
          <cell r="D180">
            <v>45</v>
          </cell>
          <cell r="F180">
            <v>45</v>
          </cell>
        </row>
        <row r="181">
          <cell r="A181" t="str">
            <v>6616 МОЛОЧНЫЕ КЛАССИЧЕСКИЕ сос п/о в/у 0.3кг  ОСТАНКИНО</v>
          </cell>
          <cell r="D181">
            <v>1195</v>
          </cell>
          <cell r="F181">
            <v>1195</v>
          </cell>
        </row>
        <row r="182">
          <cell r="A182" t="str">
            <v>6683 СЕРВЕЛАТ ЗЕРНИСТЫЙ ПМ в/к в/у 0,35кг  ОСТАНКИНО</v>
          </cell>
          <cell r="D182">
            <v>4</v>
          </cell>
          <cell r="F182">
            <v>4</v>
          </cell>
        </row>
        <row r="183">
          <cell r="A183" t="str">
            <v>6684 СЕРВЕЛАТ КАРЕЛЬСКИЙ ПМ в/к в/у 0.28кг  ОСТАНКИНО</v>
          </cell>
          <cell r="D183">
            <v>970</v>
          </cell>
          <cell r="F183">
            <v>970</v>
          </cell>
        </row>
        <row r="184">
          <cell r="A184" t="str">
            <v>6689 СЕРВЕЛАТ ОХОТНИЧИЙ ПМ в/к в/у 0,35кг 8шт  ОСТАНКИНО</v>
          </cell>
          <cell r="D184">
            <v>1</v>
          </cell>
          <cell r="F184">
            <v>1</v>
          </cell>
        </row>
        <row r="185">
          <cell r="A185" t="str">
            <v>6697 СЕРВЕЛАТ ФИНСКИЙ ПМ в/к в/у 0,35кг 8шт.  ОСТАНКИНО</v>
          </cell>
          <cell r="D185">
            <v>5198</v>
          </cell>
          <cell r="F185">
            <v>5201</v>
          </cell>
        </row>
        <row r="186">
          <cell r="A186" t="str">
            <v>6713 СОЧНЫЙ ГРИЛЬ ПМ сос п/о мгс 0.41кг 8шт.  ОСТАНКИНО</v>
          </cell>
          <cell r="D186">
            <v>3455</v>
          </cell>
          <cell r="F186">
            <v>3455</v>
          </cell>
        </row>
        <row r="187">
          <cell r="A187" t="str">
            <v>6724 МОЛОЧНЫЕ ПМ сос п/о мгс 0.41кг 10шт.  ОСТАНКИНО</v>
          </cell>
          <cell r="D187">
            <v>457</v>
          </cell>
          <cell r="F187">
            <v>457</v>
          </cell>
        </row>
        <row r="188">
          <cell r="A188" t="str">
            <v>6762 СЛИВОЧНЫЕ сос ц/о мгс 0.41кг 8шт.  ОСТАНКИНО</v>
          </cell>
          <cell r="D188">
            <v>28</v>
          </cell>
          <cell r="F188">
            <v>28</v>
          </cell>
        </row>
        <row r="189">
          <cell r="A189" t="str">
            <v>6765 РУБЛЕНЫЕ сос ц/о мгс 0.36кг 6шт.  ОСТАНКИНО</v>
          </cell>
          <cell r="D189">
            <v>493</v>
          </cell>
          <cell r="F189">
            <v>493</v>
          </cell>
        </row>
        <row r="190">
          <cell r="A190" t="str">
            <v>6785 ВЕНСКАЯ САЛЯМИ п/к в/у 0.33кг 8шт.  ОСТАНКИНО</v>
          </cell>
          <cell r="D190">
            <v>246</v>
          </cell>
          <cell r="F190">
            <v>246</v>
          </cell>
        </row>
        <row r="191">
          <cell r="A191" t="str">
            <v>6787 СЕРВЕЛАТ КРЕМЛЕВСКИЙ в/к в/у 0,33кг 8шт.  ОСТАНКИНО</v>
          </cell>
          <cell r="D191">
            <v>239</v>
          </cell>
          <cell r="F191">
            <v>239</v>
          </cell>
        </row>
        <row r="192">
          <cell r="A192" t="str">
            <v>6793 БАЛЫКОВАЯ в/к в/у 0,33кг 8шт.  ОСТАНКИНО</v>
          </cell>
          <cell r="D192">
            <v>475</v>
          </cell>
          <cell r="F192">
            <v>475</v>
          </cell>
        </row>
        <row r="193">
          <cell r="A193" t="str">
            <v>6822 ИЗ ОТБОРНОГО МЯСА ПМ сос п/о мгс 0,36кг  ОСТАНКИНО</v>
          </cell>
          <cell r="D193">
            <v>94</v>
          </cell>
          <cell r="F193">
            <v>94</v>
          </cell>
        </row>
        <row r="194">
          <cell r="A194" t="str">
            <v>6829 МОЛОЧНЫЕ КЛАССИЧЕСКИЕ сос п/о мгс 2*4_С  ОСТАНКИНО</v>
          </cell>
          <cell r="D194">
            <v>715.1</v>
          </cell>
          <cell r="F194">
            <v>715.1</v>
          </cell>
        </row>
        <row r="195">
          <cell r="A195" t="str">
            <v>6837 ФИЛЕЙНЫЕ Папа Может сос ц/о мгс 0.4кг  ОСТАНКИНО</v>
          </cell>
          <cell r="D195">
            <v>1302</v>
          </cell>
          <cell r="F195">
            <v>1302</v>
          </cell>
        </row>
        <row r="196">
          <cell r="A196" t="str">
            <v>6842 ДЫМОВИЦА ИЗ ОКОРОКА к/в мл/к в/у 0,3кг  ОСТАНКИНО</v>
          </cell>
          <cell r="D196">
            <v>74</v>
          </cell>
          <cell r="F196">
            <v>74</v>
          </cell>
        </row>
        <row r="197">
          <cell r="A197" t="str">
            <v>6852 МОЛОЧНЫЕ ПРЕМИУМ ПМ сос п/о в/ у 1/350  ОСТАНКИНО</v>
          </cell>
          <cell r="D197">
            <v>1</v>
          </cell>
          <cell r="F197">
            <v>1</v>
          </cell>
        </row>
        <row r="198">
          <cell r="A198" t="str">
            <v>6861 ДОМАШНИЙ РЕЦЕПТ Коровино вар п/о  ОСТАНКИНО</v>
          </cell>
          <cell r="D198">
            <v>203.7</v>
          </cell>
          <cell r="F198">
            <v>203.7</v>
          </cell>
        </row>
        <row r="199">
          <cell r="A199" t="str">
            <v>6866 ВЕТЧ.НЕЖНАЯ Коровино п/о_Маяк  ОСТАНКИНО</v>
          </cell>
          <cell r="D199">
            <v>229.5</v>
          </cell>
          <cell r="F199">
            <v>229.5</v>
          </cell>
        </row>
        <row r="200">
          <cell r="A200" t="str">
            <v>6872 ШАШЛЫК ИЗ СВИНИНЫ зам. ВЕС ОСТАНКИНО</v>
          </cell>
          <cell r="D200">
            <v>68.397000000000006</v>
          </cell>
          <cell r="F200">
            <v>68.397000000000006</v>
          </cell>
        </row>
        <row r="201">
          <cell r="A201" t="str">
            <v>6877 В ОБВЯЗКЕ вар п/о  ОСТАНКИНО</v>
          </cell>
          <cell r="D201">
            <v>6.3</v>
          </cell>
          <cell r="F201">
            <v>6.3</v>
          </cell>
        </row>
        <row r="202">
          <cell r="A202" t="str">
            <v>6909 ДЛЯ ДЕТЕЙ сос п/о мгс 0.33кг 8шт.  ОСТАНКИНО</v>
          </cell>
          <cell r="D202">
            <v>215</v>
          </cell>
          <cell r="F202">
            <v>215</v>
          </cell>
        </row>
        <row r="203">
          <cell r="A203" t="str">
            <v>6987 СУПЕР СЫТНЫЕ ПМ сос п/о мгс 0.6кг 8 шт.  ОСТАНКИНО</v>
          </cell>
          <cell r="D203">
            <v>32</v>
          </cell>
          <cell r="F203">
            <v>32</v>
          </cell>
        </row>
        <row r="204">
          <cell r="A204" t="str">
            <v>7001 КЛАССИЧЕСКИЕ Папа может сар б/о мгс 1*3  ОСТАНКИНО</v>
          </cell>
          <cell r="D204">
            <v>239.1</v>
          </cell>
          <cell r="F204">
            <v>239.1</v>
          </cell>
        </row>
        <row r="205">
          <cell r="A205" t="str">
            <v>7035 ВЕТЧ.КЛАССИЧЕСКАЯ ПМ п/о 0.35кг 8шт.  ОСТАНКИНО</v>
          </cell>
          <cell r="D205">
            <v>7</v>
          </cell>
          <cell r="F205">
            <v>7</v>
          </cell>
        </row>
        <row r="206">
          <cell r="A206" t="str">
            <v>7038 С ГОВЯДИНОЙ ПМ сос п/о мгс 1.5*4  ОСТАНКИНО</v>
          </cell>
          <cell r="D206">
            <v>106.9</v>
          </cell>
          <cell r="F206">
            <v>106.9</v>
          </cell>
        </row>
        <row r="207">
          <cell r="A207" t="str">
            <v>7040 С ИНДЕЙКОЙ ПМ сос ц/о в/у 1/270 8шт.  ОСТАНКИНО</v>
          </cell>
          <cell r="D207">
            <v>44</v>
          </cell>
          <cell r="F207">
            <v>44</v>
          </cell>
        </row>
        <row r="208">
          <cell r="A208" t="str">
            <v>7059 ШПИКАЧКИ СОЧНЫЕ С БЕК. п/о мгс 0.3кг_60с  ОСТАНКИНО</v>
          </cell>
          <cell r="D208">
            <v>165</v>
          </cell>
          <cell r="F208">
            <v>165</v>
          </cell>
        </row>
        <row r="209">
          <cell r="A209" t="str">
            <v>7066 СОЧНЫЕ ПМ сос п/о мгс 0.41кг 10шт_50с  ОСТАНКИНО</v>
          </cell>
          <cell r="D209">
            <v>7516</v>
          </cell>
          <cell r="F209">
            <v>7516</v>
          </cell>
        </row>
        <row r="210">
          <cell r="A210" t="str">
            <v>7070 СОЧНЫЕ ПМ сос п/о мгс 1.5*4_А_50с  ОСТАНКИНО</v>
          </cell>
          <cell r="D210">
            <v>3818.4569999999999</v>
          </cell>
          <cell r="F210">
            <v>3818.4569999999999</v>
          </cell>
        </row>
        <row r="211">
          <cell r="A211" t="str">
            <v>7073 МОЛОЧ.ПРЕМИУМ ПМ сос п/о в/у 1/350_50с  ОСТАНКИНО</v>
          </cell>
          <cell r="D211">
            <v>2391</v>
          </cell>
          <cell r="F211">
            <v>2391</v>
          </cell>
        </row>
        <row r="212">
          <cell r="A212" t="str">
            <v>7074 МОЛОЧ.ПРЕМИУМ ПМ сос п/о мгс 0.6кг_50с  ОСТАНКИНО</v>
          </cell>
          <cell r="D212">
            <v>148</v>
          </cell>
          <cell r="F212">
            <v>148</v>
          </cell>
        </row>
        <row r="213">
          <cell r="A213" t="str">
            <v>7075 МОЛОЧ.ПРЕМИУМ ПМ сос п/о мгс 1.5*4_О_50с  ОСТАНКИНО</v>
          </cell>
          <cell r="D213">
            <v>142.6</v>
          </cell>
          <cell r="F213">
            <v>142.6</v>
          </cell>
        </row>
        <row r="214">
          <cell r="A214" t="str">
            <v>7077 МЯСНЫЕ С ГОВЯД.ПМ сос п/о мгс 0.4кг_50с  ОСТАНКИНО</v>
          </cell>
          <cell r="D214">
            <v>1902</v>
          </cell>
          <cell r="F214">
            <v>1902</v>
          </cell>
        </row>
        <row r="215">
          <cell r="A215" t="str">
            <v>7080 СЛИВОЧНЫЕ ПМ сос п/о мгс 0.41кг 10шт. 50с  ОСТАНКИНО</v>
          </cell>
          <cell r="D215">
            <v>4415</v>
          </cell>
          <cell r="F215">
            <v>4415</v>
          </cell>
        </row>
        <row r="216">
          <cell r="A216" t="str">
            <v>7082 СЛИВОЧНЫЕ ПМ сос п/о мгс 1.5*4_50с  ОСТАНКИНО</v>
          </cell>
          <cell r="D216">
            <v>126.1</v>
          </cell>
          <cell r="F216">
            <v>126.1</v>
          </cell>
        </row>
        <row r="217">
          <cell r="A217" t="str">
            <v>7087 ШПИК С ЧЕСНОК.И ПЕРЦЕМ к/в в/у 0.3кг_50с  ОСТАНКИНО</v>
          </cell>
          <cell r="D217">
            <v>158</v>
          </cell>
          <cell r="F217">
            <v>158</v>
          </cell>
        </row>
        <row r="218">
          <cell r="A218" t="str">
            <v>7090 СВИНИНА ПО-ДОМ. к/в мл/к в/у 0.3кг_50с  ОСТАНКИНО</v>
          </cell>
          <cell r="D218">
            <v>737</v>
          </cell>
          <cell r="F218">
            <v>737</v>
          </cell>
        </row>
        <row r="219">
          <cell r="A219" t="str">
            <v>7092 БЕКОН Папа может с/к с/н в/у 1/140_50с  ОСТАНКИНО</v>
          </cell>
          <cell r="D219">
            <v>1031</v>
          </cell>
          <cell r="F219">
            <v>1031</v>
          </cell>
        </row>
        <row r="220">
          <cell r="A220" t="str">
            <v>7105 МИЛАНО с/к с/н мгс 1/90 12шт.  ОСТАНКИНО</v>
          </cell>
          <cell r="D220">
            <v>118</v>
          </cell>
          <cell r="F220">
            <v>118</v>
          </cell>
        </row>
        <row r="221">
          <cell r="A221" t="str">
            <v>7106 ТОСКАНО с/к с/н мгс 1/90 12шт.  ОСТАНКИНО</v>
          </cell>
          <cell r="D221">
            <v>177</v>
          </cell>
          <cell r="F221">
            <v>177</v>
          </cell>
        </row>
        <row r="222">
          <cell r="A222" t="str">
            <v>7107 САН-РЕМО с/в с/н мгс 1/90 12шт.  ОСТАНКИНО</v>
          </cell>
          <cell r="D222">
            <v>167</v>
          </cell>
          <cell r="F222">
            <v>167</v>
          </cell>
        </row>
        <row r="223">
          <cell r="A223" t="str">
            <v>7126 МОЛОЧНАЯ Останкино вар п/о 0.4кг 8шт.  ОСТАНКИНО</v>
          </cell>
          <cell r="D223">
            <v>72</v>
          </cell>
          <cell r="F223">
            <v>72</v>
          </cell>
        </row>
        <row r="224">
          <cell r="A224" t="str">
            <v>7131 БАЛЫКОВАЯ в/к в/у 0,84кг ВЕС ОСТАНКИНО</v>
          </cell>
          <cell r="D224">
            <v>21.74</v>
          </cell>
          <cell r="F224">
            <v>21.74</v>
          </cell>
        </row>
        <row r="225">
          <cell r="A225" t="str">
            <v>7143 БРАУНШВЕЙГСКАЯ ГОСТ с/к в/у 1/220 8шт. ОСТАНКИНО</v>
          </cell>
          <cell r="D225">
            <v>5</v>
          </cell>
          <cell r="F225">
            <v>5</v>
          </cell>
        </row>
        <row r="226">
          <cell r="A226" t="str">
            <v>7149 БАЛЫКОВАЯ Коровино п/к в/у 0.84кг_50с  ОСТАНКИНО</v>
          </cell>
          <cell r="D226">
            <v>51</v>
          </cell>
          <cell r="F226">
            <v>51</v>
          </cell>
        </row>
        <row r="227">
          <cell r="A227" t="str">
            <v>7154 СЕРВЕЛАТ ЗЕРНИСТЫЙ ПМ в/к в/у 0.35кг_50с  ОСТАНКИНО</v>
          </cell>
          <cell r="D227">
            <v>3443</v>
          </cell>
          <cell r="F227">
            <v>3443</v>
          </cell>
        </row>
        <row r="228">
          <cell r="A228" t="str">
            <v>7166 СЕРВЕЛТ ОХОТНИЧИЙ ПМ в/к в/у_50с  ОСТАНКИНО</v>
          </cell>
          <cell r="D228">
            <v>602.6</v>
          </cell>
          <cell r="F228">
            <v>602.6</v>
          </cell>
        </row>
        <row r="229">
          <cell r="A229" t="str">
            <v>7169 СЕРВЕЛАТ ОХОТНИЧИЙ ПМ в/к в/у 0.35кг_50с  ОСТАНКИНО</v>
          </cell>
          <cell r="D229">
            <v>4157</v>
          </cell>
          <cell r="F229">
            <v>4157</v>
          </cell>
        </row>
        <row r="230">
          <cell r="A230" t="str">
            <v>7187 ГРУДИНКА ПРЕМИУМ к/в мл/к в/у 0,3кг_50с ОСТАНКИНО</v>
          </cell>
          <cell r="D230">
            <v>549</v>
          </cell>
          <cell r="F230">
            <v>549</v>
          </cell>
        </row>
        <row r="231">
          <cell r="A231" t="str">
            <v>7231 КЛАССИЧЕСКАЯ ПМ вар п/о 0,3кг 8шт_209к ОСТАНКИНО</v>
          </cell>
          <cell r="D231">
            <v>1760</v>
          </cell>
          <cell r="F231">
            <v>1760</v>
          </cell>
        </row>
        <row r="232">
          <cell r="A232" t="str">
            <v>7232 БОЯNСКАЯ ПМ п/к в/у 0,28кг 8шт_209к ОСТАНКИНО</v>
          </cell>
          <cell r="D232">
            <v>1704</v>
          </cell>
          <cell r="F232">
            <v>1704</v>
          </cell>
        </row>
        <row r="233">
          <cell r="A233" t="str">
            <v>7234 ФИЛЕЙНЫЕ ПМ сос ц/о в/у 1/495 8шт.  ОСТАНКИНО</v>
          </cell>
          <cell r="D233">
            <v>1</v>
          </cell>
          <cell r="F233">
            <v>1</v>
          </cell>
        </row>
        <row r="234">
          <cell r="A234" t="str">
            <v>7235 ВЕТЧ.КЛАССИЧЕСКАЯ ПМ п/о 0,35кг 8шт_209к ОСТАНКИНО</v>
          </cell>
          <cell r="D234">
            <v>15</v>
          </cell>
          <cell r="F234">
            <v>15</v>
          </cell>
        </row>
        <row r="235">
          <cell r="A235" t="str">
            <v>7236 СЕРВЕЛАТ КАРЕЛЬСКИЙ в/к в/у 0,28кг_209к ОСТАНКИНО</v>
          </cell>
          <cell r="D235">
            <v>2624</v>
          </cell>
          <cell r="F235">
            <v>2624</v>
          </cell>
        </row>
        <row r="236">
          <cell r="A236" t="str">
            <v>7241 САЛЯМИ Папа может п/к в/у 0,28кг_209к ОСТАНКИНО</v>
          </cell>
          <cell r="D236">
            <v>932</v>
          </cell>
          <cell r="F236">
            <v>932</v>
          </cell>
        </row>
        <row r="237">
          <cell r="A237" t="str">
            <v>7244 ФИЛЕЙНЫЕ Папа может сос ц/о мгс 0,72*4 ОСТАНКИНО</v>
          </cell>
          <cell r="D237">
            <v>2.1920000000000002</v>
          </cell>
          <cell r="F237">
            <v>2.1920000000000002</v>
          </cell>
        </row>
        <row r="238">
          <cell r="A238" t="str">
            <v>7245 ВЕТЧ.ФИЛЕЙНАЯ ПМ п/о 0,4кг 8шт ОСТАНКИНО</v>
          </cell>
          <cell r="D238">
            <v>52</v>
          </cell>
          <cell r="F238">
            <v>52</v>
          </cell>
        </row>
        <row r="239">
          <cell r="A239" t="str">
            <v>8377 Творожный Сыр 60% Сливочный  СТМ "ПапаМожет" - 140гр  ОСТАНКИНО</v>
          </cell>
          <cell r="D239">
            <v>183</v>
          </cell>
          <cell r="F239">
            <v>183</v>
          </cell>
        </row>
        <row r="240">
          <cell r="A240" t="str">
            <v>8391 Сыр творожный с зеленью 60% Папа может 140 гр.  ОСТАНКИНО</v>
          </cell>
          <cell r="D240">
            <v>62</v>
          </cell>
          <cell r="F240">
            <v>62</v>
          </cell>
        </row>
        <row r="241">
          <cell r="A241" t="str">
            <v>8398 Сыр ПАПА МОЖЕТ "Тильзитер" 45% 180 г  ОСТАНКИНО</v>
          </cell>
          <cell r="D241">
            <v>240</v>
          </cell>
          <cell r="F241">
            <v>240</v>
          </cell>
        </row>
        <row r="242">
          <cell r="A242" t="str">
            <v>8411 Сыр ПАПА МОЖЕТ "Гауда Голд" 45% 180 г  ОСТАНКИНО</v>
          </cell>
          <cell r="D242">
            <v>379</v>
          </cell>
          <cell r="F242">
            <v>379</v>
          </cell>
        </row>
        <row r="243">
          <cell r="A243" t="str">
            <v>8435 Сыр ПАПА МОЖЕТ "Российский традиционный" 45% 180 г  ОСТАНКИНО</v>
          </cell>
          <cell r="D243">
            <v>679</v>
          </cell>
          <cell r="F243">
            <v>679</v>
          </cell>
        </row>
        <row r="244">
          <cell r="A244" t="str">
            <v>8438 Плавленый Сыр 45% "С ветчиной" СТМ "ПапаМожет" 180гр  ОСТАНКИНО</v>
          </cell>
          <cell r="D244">
            <v>35</v>
          </cell>
          <cell r="F244">
            <v>35</v>
          </cell>
        </row>
        <row r="245">
          <cell r="A245" t="str">
            <v>8445 Плавленый Сыр 45% "С грибами" СТМ "ПапаМожет 180гр  ОСТАНКИНО</v>
          </cell>
          <cell r="D245">
            <v>27</v>
          </cell>
          <cell r="F245">
            <v>27</v>
          </cell>
        </row>
        <row r="246">
          <cell r="A246" t="str">
            <v>8452 Сыр колбасный копченый Папа Может 400 гр  ОСТАНКИНО</v>
          </cell>
          <cell r="D246">
            <v>8</v>
          </cell>
          <cell r="F246">
            <v>8</v>
          </cell>
        </row>
        <row r="247">
          <cell r="A247" t="str">
            <v>8459 Сыр ПАПА МОЖЕТ "Голландский традиционный" 45% 180 г  ОСТАНКИНО</v>
          </cell>
          <cell r="D247">
            <v>582</v>
          </cell>
          <cell r="F247">
            <v>582</v>
          </cell>
        </row>
        <row r="248">
          <cell r="A248" t="str">
            <v>8476 Продукт колбасный с сыром копченый Коровино 400 гр  ОСТАНКИНО</v>
          </cell>
          <cell r="D248">
            <v>5</v>
          </cell>
          <cell r="F248">
            <v>5</v>
          </cell>
        </row>
        <row r="249">
          <cell r="A249" t="str">
            <v>8572 Сыр Папа Может "Гауда Голд", 45% брусок ВЕС ОСТАНКИНО</v>
          </cell>
          <cell r="D249">
            <v>6</v>
          </cell>
          <cell r="F249">
            <v>6</v>
          </cell>
        </row>
        <row r="250">
          <cell r="A250" t="str">
            <v>8674 Плавленый сыр "Шоколадный" 30% 180 гр ТМ "ПАПА МОЖЕТ"  ОСТАНКИНО</v>
          </cell>
          <cell r="D250">
            <v>41</v>
          </cell>
          <cell r="F250">
            <v>41</v>
          </cell>
        </row>
        <row r="251">
          <cell r="A251" t="str">
            <v>8681 Сыр плавленый Сливочный ж 45 % 180г ТМ Папа Может (16шт) ОСТАНКИНО</v>
          </cell>
          <cell r="D251">
            <v>76</v>
          </cell>
          <cell r="F251">
            <v>76</v>
          </cell>
        </row>
        <row r="252">
          <cell r="A252" t="str">
            <v>8831 Сыр ПАПА МОЖЕТ "Министерский" 180гр, 45 %  ОСТАНКИНО</v>
          </cell>
          <cell r="D252">
            <v>96</v>
          </cell>
          <cell r="F252">
            <v>96</v>
          </cell>
        </row>
        <row r="253">
          <cell r="A253" t="str">
            <v>8855 Сыр ПАПА МОЖЕТ "Папин завтрак" 180гр, 45 %  ОСТАНКИНО</v>
          </cell>
          <cell r="D253">
            <v>63</v>
          </cell>
          <cell r="F253">
            <v>63</v>
          </cell>
        </row>
        <row r="254">
          <cell r="A254" t="str">
            <v>9796 Сыр Папа Может Голландский 45%, нарез, 125г (9 шт)  Останкино</v>
          </cell>
          <cell r="D254">
            <v>23</v>
          </cell>
          <cell r="F254">
            <v>23</v>
          </cell>
        </row>
        <row r="255">
          <cell r="A255" t="str">
            <v>Балык говяжий с/к "Эликатессе" 0,10 кг.шт. нарезка (лоток с ср.защ.атм.)  СПК</v>
          </cell>
          <cell r="D255">
            <v>161</v>
          </cell>
          <cell r="F255">
            <v>161</v>
          </cell>
        </row>
        <row r="256">
          <cell r="A256" t="str">
            <v>Балык свиной с/к "Эликатессе" 0,10 кг.шт. нарезка (лоток с ср.защ.атм.)  СПК</v>
          </cell>
          <cell r="D256">
            <v>210</v>
          </cell>
          <cell r="F256">
            <v>210</v>
          </cell>
        </row>
        <row r="257">
          <cell r="A257" t="str">
            <v>Балыковая с/к 200 гр. срез "Эликатессе" термоформ.пак.  СПК</v>
          </cell>
          <cell r="D257">
            <v>102</v>
          </cell>
          <cell r="F257">
            <v>102</v>
          </cell>
        </row>
        <row r="258">
          <cell r="A258" t="str">
            <v>БОНУС МОЛОЧНЫЕ КЛАССИЧЕСКИЕ сос п/о в/у 0.3кг (6084)  ОСТАНКИНО</v>
          </cell>
          <cell r="D258">
            <v>51</v>
          </cell>
          <cell r="F258">
            <v>51</v>
          </cell>
        </row>
        <row r="259">
          <cell r="A259" t="str">
            <v>БОНУС МОЛОЧНЫЕ КЛАССИЧЕСКИЕ сос п/о мгс 2*4_С (4980)  ОСТАНКИНО</v>
          </cell>
          <cell r="D259">
            <v>22</v>
          </cell>
          <cell r="F259">
            <v>22</v>
          </cell>
        </row>
        <row r="260">
          <cell r="A260" t="str">
            <v>БОНУС СОЧНЫЕ Папа может сос п/о мгс 1.5*4 (6954)  ОСТАНКИНО</v>
          </cell>
          <cell r="D260">
            <v>355.5</v>
          </cell>
          <cell r="F260">
            <v>355.5</v>
          </cell>
        </row>
        <row r="261">
          <cell r="A261" t="str">
            <v>БОНУС СОЧНЫЕ сос п/о мгс 0.41кг_UZ (6087)  ОСТАНКИНО</v>
          </cell>
          <cell r="D261">
            <v>102</v>
          </cell>
          <cell r="F261">
            <v>102</v>
          </cell>
        </row>
        <row r="262">
          <cell r="A262" t="str">
            <v>БОНУС_ 017  Сосиски Вязанка Сливочные, Вязанка амицел ВЕС.ПОКОМ</v>
          </cell>
          <cell r="F262">
            <v>200.072</v>
          </cell>
        </row>
        <row r="263">
          <cell r="A263" t="str">
            <v>БОНУС_ 456  Колбаса Филейная ТМ Особый рецепт ВЕС большой батон  ПОКОМ</v>
          </cell>
          <cell r="F263">
            <v>618.63499999999999</v>
          </cell>
        </row>
        <row r="264">
          <cell r="A264" t="str">
            <v>БОНУС_307 Колбаса Сервелат Мясорубский с мелкорубленным окороком 0,35 кг срез ТМ Стародворье   Поком</v>
          </cell>
          <cell r="F264">
            <v>3</v>
          </cell>
        </row>
        <row r="265">
          <cell r="A265" t="str">
            <v>БОНУС_319  Колбаса вареная Филейская ТМ Вязанка ТС Классическая, 0,45 кг. ПОКОМ</v>
          </cell>
          <cell r="F265">
            <v>7</v>
          </cell>
        </row>
        <row r="266">
          <cell r="A266" t="str">
            <v>БОНУС_412  Сосиски Баварские ТМ Стародворье 0,35 кг ПОКОМ</v>
          </cell>
          <cell r="F266">
            <v>464</v>
          </cell>
        </row>
        <row r="267">
          <cell r="A267" t="str">
            <v>БОНУС_Готовые чебупели с ветчиной и сыром Горячая штучка 0,3кг зам  ПОКОМ</v>
          </cell>
          <cell r="F267">
            <v>538</v>
          </cell>
        </row>
        <row r="268">
          <cell r="A268" t="str">
            <v>БОНУС_Готовые чебупели сочные с мясом ТМ Горячая штучка  0,3кг зам    ПОКОМ</v>
          </cell>
          <cell r="F268">
            <v>1</v>
          </cell>
        </row>
        <row r="269">
          <cell r="A269" t="str">
            <v>БОНУС_Колбаса Сервелат Филедворский, фиброуз, в/у 0,35 кг срез,  ПОКОМ</v>
          </cell>
          <cell r="F269">
            <v>165</v>
          </cell>
        </row>
        <row r="270">
          <cell r="A270" t="str">
            <v>БОНУС_Пельмени Бульмени с говядиной и свининой ТМ Горячая штучка. флоу-пак сфера 0,4 кг ПОКОМ</v>
          </cell>
          <cell r="F270">
            <v>266</v>
          </cell>
        </row>
        <row r="271">
          <cell r="A271" t="str">
            <v>Бутербродная вареная 0,47 кг шт.  СПК</v>
          </cell>
          <cell r="D271">
            <v>43</v>
          </cell>
          <cell r="F271">
            <v>43</v>
          </cell>
        </row>
        <row r="272">
          <cell r="A272" t="str">
            <v>Вацлавская п/к (черева) 390 гр.шт. термоус.пак  СПК</v>
          </cell>
          <cell r="D272">
            <v>17</v>
          </cell>
          <cell r="F272">
            <v>17</v>
          </cell>
        </row>
        <row r="273">
          <cell r="A273" t="str">
            <v>Ветчина Альтаирская Столовая (для ХОРЕКА)  СПК</v>
          </cell>
          <cell r="D273">
            <v>1</v>
          </cell>
          <cell r="F273">
            <v>7.085</v>
          </cell>
        </row>
        <row r="274">
          <cell r="A274" t="str">
            <v>Готовые бельмеши сочные с мясом ТМ Горячая штучка 0,3кг зам  ПОКОМ</v>
          </cell>
          <cell r="D274">
            <v>2</v>
          </cell>
          <cell r="F274">
            <v>268</v>
          </cell>
        </row>
        <row r="275">
          <cell r="A275" t="str">
            <v>Готовые чебупели острые с мясом Горячая штучка 0,3 кг зам  ПОКОМ</v>
          </cell>
          <cell r="D275">
            <v>2</v>
          </cell>
          <cell r="F275">
            <v>502</v>
          </cell>
        </row>
        <row r="276">
          <cell r="A276" t="str">
            <v>Готовые чебупели с ветчиной и сыром Горячая штучка 0,3кг зам  ПОКОМ</v>
          </cell>
          <cell r="D276">
            <v>998</v>
          </cell>
          <cell r="F276">
            <v>2547</v>
          </cell>
        </row>
        <row r="277">
          <cell r="A277" t="str">
            <v>Готовые чебупели сочные с мясом ТМ Горячая штучка  0,3кг зам  ПОКОМ</v>
          </cell>
          <cell r="D277">
            <v>265</v>
          </cell>
          <cell r="F277">
            <v>1701</v>
          </cell>
        </row>
        <row r="278">
          <cell r="A278" t="str">
            <v>Готовые чебуреки с мясом ТМ Горячая штучка 0,09 кг флоу-пак ПОКОМ</v>
          </cell>
          <cell r="F278">
            <v>468</v>
          </cell>
        </row>
        <row r="279">
          <cell r="A279" t="str">
            <v>Грудинка "По-московски" в/к термоус.пак.  СПК</v>
          </cell>
          <cell r="D279">
            <v>8</v>
          </cell>
          <cell r="F279">
            <v>8</v>
          </cell>
        </row>
        <row r="280">
          <cell r="A280" t="str">
            <v>Гуцульская с/к "КолбасГрад" 160 гр.шт. термоус. пак  СПК</v>
          </cell>
          <cell r="D280">
            <v>111</v>
          </cell>
          <cell r="F280">
            <v>111</v>
          </cell>
        </row>
        <row r="281">
          <cell r="A281" t="str">
            <v>Дельгаро с/в "Эликатессе" 140 гр.шт.  СПК</v>
          </cell>
          <cell r="D281">
            <v>53</v>
          </cell>
          <cell r="F281">
            <v>53</v>
          </cell>
        </row>
        <row r="282">
          <cell r="A282" t="str">
            <v>Деревенская с чесночком и сальцем п/к (черева) 390 гр.шт. термоус. пак.  СПК</v>
          </cell>
          <cell r="D282">
            <v>178</v>
          </cell>
          <cell r="F282">
            <v>178</v>
          </cell>
        </row>
        <row r="283">
          <cell r="A283" t="str">
            <v>Докторская вареная в/с 0,47 кг шт.  СПК</v>
          </cell>
          <cell r="D283">
            <v>54</v>
          </cell>
          <cell r="F283">
            <v>54</v>
          </cell>
        </row>
        <row r="284">
          <cell r="A284" t="str">
            <v>Докторская вареная термоус.пак. "Высокий вкус"  СПК</v>
          </cell>
          <cell r="D284">
            <v>82.7</v>
          </cell>
          <cell r="F284">
            <v>84.591999999999999</v>
          </cell>
        </row>
        <row r="285">
          <cell r="A285" t="str">
            <v>ЖАР-ладушки с клубникой и вишней ТМ Стародворье 0,2 кг ПОКОМ</v>
          </cell>
          <cell r="F285">
            <v>28</v>
          </cell>
        </row>
        <row r="286">
          <cell r="A286" t="str">
            <v>ЖАР-ладушки с мясом 0,2кг ТМ Стародворье  ПОКОМ</v>
          </cell>
          <cell r="D286">
            <v>1</v>
          </cell>
          <cell r="F286">
            <v>277</v>
          </cell>
        </row>
        <row r="287">
          <cell r="A287" t="str">
            <v>ЖАР-ладушки с яблоком и грушей ТМ Стародворье 0,2 кг. ПОКОМ</v>
          </cell>
          <cell r="F287">
            <v>17</v>
          </cell>
        </row>
        <row r="288">
          <cell r="A288" t="str">
            <v>Карбонад Юбилейный термоус.пак.  СПК</v>
          </cell>
          <cell r="D288">
            <v>24.8</v>
          </cell>
          <cell r="F288">
            <v>24.8</v>
          </cell>
        </row>
        <row r="289">
          <cell r="A289" t="str">
            <v>Каша гречневая с говядиной "СПК" ж/б 0,340 кг.шт. термоус. пл. ЧМК  СПК</v>
          </cell>
          <cell r="D289">
            <v>13</v>
          </cell>
          <cell r="F289">
            <v>13</v>
          </cell>
        </row>
        <row r="290">
          <cell r="A290" t="str">
            <v>Каша перловая с говядиной "СПК" ж/б 0,340 кг.шт. термоус. пл. ЧМК СПК</v>
          </cell>
          <cell r="D290">
            <v>9</v>
          </cell>
          <cell r="F290">
            <v>25</v>
          </cell>
        </row>
        <row r="291">
          <cell r="A291" t="str">
            <v>Классическая с/к 80 гр.шт.нар. (лоток с ср.защ.атм.)  СПК</v>
          </cell>
          <cell r="D291">
            <v>30</v>
          </cell>
          <cell r="F291">
            <v>30</v>
          </cell>
        </row>
        <row r="292">
          <cell r="A292" t="str">
            <v>Колбаски ПодПивасики оригинальные с/к 0,10 кг.шт. термофор.пак.  СПК</v>
          </cell>
          <cell r="D292">
            <v>789</v>
          </cell>
          <cell r="F292">
            <v>789</v>
          </cell>
        </row>
        <row r="293">
          <cell r="A293" t="str">
            <v>Колбаски ПодПивасики острые с/к 0,10 кг.шт. термофор.пак.  СПК</v>
          </cell>
          <cell r="D293">
            <v>660</v>
          </cell>
          <cell r="F293">
            <v>660</v>
          </cell>
        </row>
        <row r="294">
          <cell r="A294" t="str">
            <v>Колбаски ПодПивасики с сыром с/к 100 гр.шт. (в ср.защ.атм.)  СПК</v>
          </cell>
          <cell r="D294">
            <v>169</v>
          </cell>
          <cell r="F294">
            <v>169</v>
          </cell>
        </row>
        <row r="295">
          <cell r="A295" t="str">
            <v>Круггетсы с сырным соусом ТМ Горячая штучка 0,25 кг зам  ПОКОМ</v>
          </cell>
          <cell r="D295">
            <v>12</v>
          </cell>
          <cell r="F295">
            <v>655</v>
          </cell>
        </row>
        <row r="296">
          <cell r="A296" t="str">
            <v>Круггетсы с сырным соусом ТМ Горячая штучка ВЕС 3 кг. ПОКОМ</v>
          </cell>
          <cell r="D296">
            <v>1</v>
          </cell>
          <cell r="F296">
            <v>1</v>
          </cell>
        </row>
        <row r="297">
          <cell r="A297" t="str">
            <v>Круггетсы сочные ТМ Горячая штучка ТС Круггетсы 0,25 кг зам  ПОКОМ</v>
          </cell>
          <cell r="D297">
            <v>625</v>
          </cell>
          <cell r="F297">
            <v>1756</v>
          </cell>
        </row>
        <row r="298">
          <cell r="A298" t="str">
            <v>Ла Фаворте с/в "Эликатессе" 140 гр.шт.  СПК</v>
          </cell>
          <cell r="D298">
            <v>84</v>
          </cell>
          <cell r="F298">
            <v>84</v>
          </cell>
        </row>
        <row r="299">
          <cell r="A299" t="str">
            <v>Ливерная Печеночная "Просто выгодно" 0,3 кг.шт.  СПК</v>
          </cell>
          <cell r="D299">
            <v>83</v>
          </cell>
          <cell r="F299">
            <v>83</v>
          </cell>
        </row>
        <row r="300">
          <cell r="A300" t="str">
            <v>Любительская вареная термоус.пак. "Высокий вкус"  СПК</v>
          </cell>
          <cell r="D300">
            <v>74.7</v>
          </cell>
          <cell r="F300">
            <v>74.7</v>
          </cell>
        </row>
        <row r="301">
          <cell r="A301" t="str">
            <v>Мини-пицца с ветчиной и сыром ТМ Зареченские ВЕС,  ПОКОМ</v>
          </cell>
          <cell r="F301">
            <v>13</v>
          </cell>
        </row>
        <row r="302">
          <cell r="A302" t="str">
            <v>Мини-сосиски в тесте 3,7кг ВЕС заморож. ТМ Зареченские  ПОКОМ</v>
          </cell>
          <cell r="F302">
            <v>202.102</v>
          </cell>
        </row>
        <row r="303">
          <cell r="A303" t="str">
            <v>Мини-чебуречки с мясом ВЕС 5,5кг ТМ Зареченские  ПОКОМ</v>
          </cell>
          <cell r="F303">
            <v>82.5</v>
          </cell>
        </row>
        <row r="304">
          <cell r="A304" t="str">
            <v>Мини-шарики с курочкой и сыром ТМ Зареченские ВЕС  ПОКОМ</v>
          </cell>
          <cell r="F304">
            <v>208.4</v>
          </cell>
        </row>
        <row r="305">
          <cell r="A305" t="str">
            <v>Наггетсы из печи 0,25кг ТМ Вязанка ТС Няняггетсы Сливушки замор.  ПОКОМ</v>
          </cell>
          <cell r="D305">
            <v>5</v>
          </cell>
          <cell r="F305">
            <v>2532</v>
          </cell>
        </row>
        <row r="306">
          <cell r="A306" t="str">
            <v>Наггетсы Нагетосы Сочная курочка ТМ Горячая штучка 0,25 кг зам  ПОКОМ</v>
          </cell>
          <cell r="D306">
            <v>10</v>
          </cell>
          <cell r="F306">
            <v>1551</v>
          </cell>
        </row>
        <row r="307">
          <cell r="A307" t="str">
            <v>Наггетсы с индейкой 0,25кг ТМ Вязанка ТС Няняггетсы Сливушки НД2 замор.  ПОКОМ</v>
          </cell>
          <cell r="D307">
            <v>18</v>
          </cell>
          <cell r="F307">
            <v>1891</v>
          </cell>
        </row>
        <row r="308">
          <cell r="A308" t="str">
            <v>Наггетсы с куриным филе и сыром ТМ Вязанка 0,25 кг ПОКОМ</v>
          </cell>
          <cell r="D308">
            <v>7</v>
          </cell>
          <cell r="F308">
            <v>1687</v>
          </cell>
        </row>
        <row r="309">
          <cell r="A309" t="str">
            <v>Наггетсы Хрустящие 0,3кг ТМ Зареченские  ПОКОМ</v>
          </cell>
          <cell r="D309">
            <v>2</v>
          </cell>
          <cell r="F309">
            <v>66</v>
          </cell>
        </row>
        <row r="310">
          <cell r="A310" t="str">
            <v>Наггетсы Хрустящие ТМ Зареченские. ВЕС ПОКОМ</v>
          </cell>
          <cell r="F310">
            <v>672</v>
          </cell>
        </row>
        <row r="311">
          <cell r="A311" t="str">
            <v>Оригинальная с перцем с/к  СПК</v>
          </cell>
          <cell r="D311">
            <v>118.4</v>
          </cell>
          <cell r="F311">
            <v>118.4</v>
          </cell>
        </row>
        <row r="312">
          <cell r="A312" t="str">
            <v>Оригинальная с перцем с/к 0,235 кг.шт.  СПК</v>
          </cell>
          <cell r="D312">
            <v>32</v>
          </cell>
          <cell r="F312">
            <v>32</v>
          </cell>
        </row>
        <row r="313">
          <cell r="A313" t="str">
            <v>Паштет печеночный 140 гр.шт.  СПК</v>
          </cell>
          <cell r="D313">
            <v>20</v>
          </cell>
          <cell r="F313">
            <v>20</v>
          </cell>
        </row>
        <row r="314">
          <cell r="A314" t="str">
            <v>Пекерсы с индейкой в сливочном соусе ТМ Горячая штучка 0,25 кг зам  ПОКОМ</v>
          </cell>
          <cell r="D314">
            <v>1</v>
          </cell>
          <cell r="F314">
            <v>309</v>
          </cell>
        </row>
        <row r="315">
          <cell r="A315" t="str">
            <v>Пельмени Grandmeni с говядиной и свининой 0,7кг ТМ Горячая штучка  ПОКОМ</v>
          </cell>
          <cell r="F315">
            <v>192</v>
          </cell>
        </row>
        <row r="316">
          <cell r="A316" t="str">
            <v>Пельмени Бигбули #МЕГАВКУСИЩЕ с сочной грудинкой 0,43 кг  ПОКОМ</v>
          </cell>
          <cell r="F316">
            <v>1</v>
          </cell>
        </row>
        <row r="317">
          <cell r="A317" t="str">
            <v>Пельмени Бигбули #МЕГАВКУСИЩЕ с сочной грудинкой ТМ Горячая штучка 0,4 кг. ПОКОМ</v>
          </cell>
          <cell r="D317">
            <v>1</v>
          </cell>
          <cell r="F317">
            <v>126</v>
          </cell>
        </row>
        <row r="318">
          <cell r="A318" t="str">
            <v>Пельмени Бигбули #МЕГАВКУСИЩЕ с сочной грудинкой ТМ Горячая штучка 0,7 кг. ПОКОМ</v>
          </cell>
          <cell r="D318">
            <v>1</v>
          </cell>
          <cell r="F318">
            <v>452</v>
          </cell>
        </row>
        <row r="319">
          <cell r="A319" t="str">
            <v>Пельмени Бигбули с мясом ТМ Горячая штучка. флоу-пак сфера 0,4 кг. ПОКОМ</v>
          </cell>
          <cell r="D319">
            <v>1</v>
          </cell>
          <cell r="F319">
            <v>179</v>
          </cell>
        </row>
        <row r="320">
          <cell r="A320" t="str">
            <v>Пельмени Бигбули с мясом ТМ Горячая штучка. флоу-пак сфера 0,7 кг ПОКОМ</v>
          </cell>
          <cell r="D320">
            <v>641</v>
          </cell>
          <cell r="F320">
            <v>2248</v>
          </cell>
        </row>
        <row r="321">
          <cell r="A321" t="str">
            <v>Пельмени Бигбули с мясом, Горячая штучка 0,9кг  ПОКОМ</v>
          </cell>
          <cell r="F321">
            <v>1</v>
          </cell>
        </row>
        <row r="322">
          <cell r="A322" t="str">
            <v>Пельмени Бигбули со сливочным маслом ТМ Горячая штучка, флоу-пак сфера 0,4. ПОКОМ</v>
          </cell>
          <cell r="F322">
            <v>180</v>
          </cell>
        </row>
        <row r="323">
          <cell r="A323" t="str">
            <v>Пельмени Бигбули со сливочным маслом ТМ Горячая штучка, флоу-пак сфера 0,7. ПОКОМ</v>
          </cell>
          <cell r="F323">
            <v>963</v>
          </cell>
        </row>
        <row r="324">
          <cell r="A324" t="str">
            <v>Пельмени Бульмени мини с мясом и оливковым маслом 0,7 кг ТМ Горячая штучка  ПОКОМ</v>
          </cell>
          <cell r="D324">
            <v>5</v>
          </cell>
          <cell r="F324">
            <v>190</v>
          </cell>
        </row>
        <row r="325">
          <cell r="A325" t="str">
            <v>Пельмени Бульмени по-сибирски с говядиной и свининой ТМ Горячая штучка 0,8 кг ПОКОМ</v>
          </cell>
          <cell r="D325">
            <v>8</v>
          </cell>
          <cell r="F325">
            <v>310</v>
          </cell>
        </row>
        <row r="326">
          <cell r="A326" t="str">
            <v>Пельмени Бульмени с говядиной и свининой Наваристые 2,7кг Горячая штучка ВЕС  ПОКОМ</v>
          </cell>
          <cell r="F326">
            <v>56.101999999999997</v>
          </cell>
        </row>
        <row r="327">
          <cell r="A327" t="str">
            <v>Пельмени Бульмени с говядиной и свининой Наваристые 5кг Горячая штучка ВЕС  ПОКОМ</v>
          </cell>
          <cell r="D327">
            <v>5</v>
          </cell>
          <cell r="F327">
            <v>1155</v>
          </cell>
        </row>
        <row r="328">
          <cell r="A328" t="str">
            <v>Пельмени Бульмени с говядиной и свининой ТМ Горячая штучка. флоу-пак сфера 0,4 кг ПОКОМ</v>
          </cell>
          <cell r="D328">
            <v>26</v>
          </cell>
          <cell r="F328">
            <v>823</v>
          </cell>
        </row>
        <row r="329">
          <cell r="A329" t="str">
            <v>Пельмени Бульмени с говядиной и свининой ТМ Горячая штучка. флоу-пак сфера 0,7 кг ПОКОМ</v>
          </cell>
          <cell r="D329">
            <v>813</v>
          </cell>
          <cell r="F329">
            <v>2874</v>
          </cell>
        </row>
        <row r="330">
          <cell r="A330" t="str">
            <v>Пельмени Бульмени со сливочным маслом Горячая штучка 0,9 кг  ПОКОМ</v>
          </cell>
          <cell r="F330">
            <v>1</v>
          </cell>
        </row>
        <row r="331">
          <cell r="A331" t="str">
            <v>Пельмени Бульмени со сливочным маслом ТМ Горячая шт. 0,43 кг  ПОКОМ</v>
          </cell>
          <cell r="F331">
            <v>2</v>
          </cell>
        </row>
        <row r="332">
          <cell r="A332" t="str">
            <v>Пельмени Бульмени со сливочным маслом ТМ Горячая штучка. флоу-пак сфера 0,4 кг. ПОКОМ</v>
          </cell>
          <cell r="D332">
            <v>24</v>
          </cell>
          <cell r="F332">
            <v>1143</v>
          </cell>
        </row>
        <row r="333">
          <cell r="A333" t="str">
            <v>Пельмени Бульмени со сливочным маслом ТМ Горячая штучка.флоу-пак сфера 0,7 кг. ПОКОМ</v>
          </cell>
          <cell r="D333">
            <v>1120</v>
          </cell>
          <cell r="F333">
            <v>3413</v>
          </cell>
        </row>
        <row r="334">
          <cell r="A334" t="str">
            <v>Пельмени Бульмени хрустящие с мясом 0,22 кг ТМ Горячая штучка  ПОКОМ</v>
          </cell>
          <cell r="D334">
            <v>1</v>
          </cell>
          <cell r="F334">
            <v>246</v>
          </cell>
        </row>
        <row r="335">
          <cell r="A335" t="str">
            <v>Пельмени Домашние с говядиной и свининой 0,7кг, сфера ТМ Зареченские  ПОКОМ</v>
          </cell>
          <cell r="F335">
            <v>1</v>
          </cell>
        </row>
        <row r="336">
          <cell r="A336" t="str">
            <v>Пельмени Медвежьи ушки с фермерскими сливками 0,7кг  ПОКОМ</v>
          </cell>
          <cell r="D336">
            <v>8</v>
          </cell>
          <cell r="F336">
            <v>81</v>
          </cell>
        </row>
        <row r="337">
          <cell r="A337" t="str">
            <v>Пельмени Медвежьи ушки с фермерской свининой и говядиной Малые 0,7кг  ПОКОМ</v>
          </cell>
          <cell r="D337">
            <v>8</v>
          </cell>
          <cell r="F337">
            <v>106</v>
          </cell>
        </row>
        <row r="338">
          <cell r="A338" t="str">
            <v>Пельмени Мясорубские с рубленой грудинкой ТМ Стародворье флоупак  0,7 кг. ПОКОМ</v>
          </cell>
          <cell r="F338">
            <v>68</v>
          </cell>
        </row>
        <row r="339">
          <cell r="A339" t="str">
            <v>Пельмени Мясорубские ТМ Стародворье фоупак равиоли 0,7 кг  ПОКОМ</v>
          </cell>
          <cell r="D339">
            <v>7</v>
          </cell>
          <cell r="F339">
            <v>1248</v>
          </cell>
        </row>
        <row r="340">
          <cell r="A340" t="str">
            <v>Пельмени Отборные из свинины и говядины 0,9 кг ТМ Стародворье ТС Медвежье ушко  ПОКОМ</v>
          </cell>
          <cell r="D340">
            <v>7</v>
          </cell>
          <cell r="F340">
            <v>539</v>
          </cell>
        </row>
        <row r="341">
          <cell r="A341" t="str">
            <v>Пельмени С говядиной и свининой, ВЕС, сфера пуговки Мясная Галерея  ПОКОМ</v>
          </cell>
          <cell r="D341">
            <v>5</v>
          </cell>
          <cell r="F341">
            <v>500</v>
          </cell>
        </row>
        <row r="342">
          <cell r="A342" t="str">
            <v>Пельмени Со свининой и говядиной ТМ Особый рецепт Любимая ложка 1,0 кг  ПОКОМ</v>
          </cell>
          <cell r="D342">
            <v>2</v>
          </cell>
          <cell r="F342">
            <v>636</v>
          </cell>
        </row>
        <row r="343">
          <cell r="A343" t="str">
            <v>Пельмени Сочные сфера 0,8 кг ТМ Стародворье  ПОКОМ</v>
          </cell>
          <cell r="F343">
            <v>55</v>
          </cell>
        </row>
        <row r="344">
          <cell r="A344" t="str">
            <v>Пирожки с мясом 0,3кг ТМ Зареченские  ПОКОМ</v>
          </cell>
          <cell r="F344">
            <v>7</v>
          </cell>
        </row>
        <row r="345">
          <cell r="A345" t="str">
            <v>Пирожки с мясом 3,7кг ВЕС ТМ Зареченские  ПОКОМ</v>
          </cell>
          <cell r="F345">
            <v>114.703</v>
          </cell>
        </row>
        <row r="346">
          <cell r="A346" t="str">
            <v>Покровская вареная 0,47 кг шт.  СПК</v>
          </cell>
          <cell r="D346">
            <v>8</v>
          </cell>
          <cell r="F346">
            <v>8</v>
          </cell>
        </row>
        <row r="347">
          <cell r="A347" t="str">
            <v>Ричеза с/к 230 гр.шт.  СПК</v>
          </cell>
          <cell r="D347">
            <v>87</v>
          </cell>
          <cell r="F347">
            <v>87</v>
          </cell>
        </row>
        <row r="348">
          <cell r="A348" t="str">
            <v>Сальчетти с/к 230 гр.шт.  СПК</v>
          </cell>
          <cell r="D348">
            <v>145</v>
          </cell>
          <cell r="F348">
            <v>145</v>
          </cell>
        </row>
        <row r="349">
          <cell r="A349" t="str">
            <v>Сальчичон с/к 200 гр. срез "Эликатессе" термоформ.пак.  СПК</v>
          </cell>
          <cell r="D349">
            <v>5</v>
          </cell>
          <cell r="F349">
            <v>5</v>
          </cell>
        </row>
        <row r="350">
          <cell r="A350" t="str">
            <v>Салями с перчиком с/к "КолбасГрад" 160 гр.шт. термоус. пак.  СПК</v>
          </cell>
          <cell r="D350">
            <v>189</v>
          </cell>
          <cell r="F350">
            <v>189</v>
          </cell>
        </row>
        <row r="351">
          <cell r="A351" t="str">
            <v>Салями с/к 100 гр.шт.нар. (лоток с ср.защ.атм.)  СПК</v>
          </cell>
          <cell r="D351">
            <v>26</v>
          </cell>
          <cell r="F351">
            <v>26</v>
          </cell>
        </row>
        <row r="352">
          <cell r="A352" t="str">
            <v>Салями Трюфель с/в "Эликатессе" 0,16 кг.шт.  СПК</v>
          </cell>
          <cell r="D352">
            <v>106</v>
          </cell>
          <cell r="F352">
            <v>106</v>
          </cell>
        </row>
        <row r="353">
          <cell r="A353" t="str">
            <v>Сардельки "Докторские" (черева) ( в ср.защ.атм.) 1.0 кг. "Высокий вкус"  СПК</v>
          </cell>
          <cell r="D353">
            <v>54</v>
          </cell>
          <cell r="F353">
            <v>54</v>
          </cell>
        </row>
        <row r="354">
          <cell r="A354" t="str">
            <v>Сардельки из говядины (черева) (в ср.защ.атм.) "Высокий вкус"  СПК</v>
          </cell>
          <cell r="D354">
            <v>18</v>
          </cell>
          <cell r="F354">
            <v>18.928000000000001</v>
          </cell>
        </row>
        <row r="355">
          <cell r="A355" t="str">
            <v>Семейная с чесночком Экстра вареная  СПК</v>
          </cell>
          <cell r="D355">
            <v>6</v>
          </cell>
          <cell r="F355">
            <v>6</v>
          </cell>
        </row>
        <row r="356">
          <cell r="A356" t="str">
            <v>Сервелат Европейский в/к, в/с 0,38 кг.шт.термофор.пак  СПК</v>
          </cell>
          <cell r="D356">
            <v>29</v>
          </cell>
          <cell r="F356">
            <v>29</v>
          </cell>
        </row>
        <row r="357">
          <cell r="A357" t="str">
            <v>Сервелат мелкозернистый в/к 0,5 кг.шт. термоус.пак. "Высокий вкус"  СПК</v>
          </cell>
          <cell r="D357">
            <v>78</v>
          </cell>
          <cell r="F357">
            <v>78</v>
          </cell>
        </row>
        <row r="358">
          <cell r="A358" t="str">
            <v>Сервелат Финский в/к 0,38 кг.шт. термофор.пак.  СПК</v>
          </cell>
          <cell r="D358">
            <v>37</v>
          </cell>
          <cell r="F358">
            <v>37</v>
          </cell>
        </row>
        <row r="359">
          <cell r="A359" t="str">
            <v>Сервелат Фирменный в/к 0,10 кг.шт. нарезка (лоток с ср.защ.атм.)  СПК</v>
          </cell>
          <cell r="D359">
            <v>24</v>
          </cell>
          <cell r="F359">
            <v>24</v>
          </cell>
        </row>
        <row r="360">
          <cell r="A360" t="str">
            <v>Сервелат Фирменный в/к 0,38 кг.шт. термофор.пак.  СПК</v>
          </cell>
          <cell r="D360">
            <v>2</v>
          </cell>
          <cell r="F360">
            <v>2</v>
          </cell>
        </row>
        <row r="361">
          <cell r="A361" t="str">
            <v>Сибирская особая с/к 0,10 кг.шт. нарезка (лоток с ср.защ.атм.)  СПК</v>
          </cell>
          <cell r="D361">
            <v>121</v>
          </cell>
          <cell r="F361">
            <v>121</v>
          </cell>
        </row>
        <row r="362">
          <cell r="A362" t="str">
            <v>Сибирская особая с/к 0,235 кг шт.  СПК</v>
          </cell>
          <cell r="D362">
            <v>136</v>
          </cell>
          <cell r="F362">
            <v>136</v>
          </cell>
        </row>
        <row r="363">
          <cell r="A363" t="str">
            <v>Сосиски "Баварские" 0,36 кг.шт. вак.упак.  СПК</v>
          </cell>
          <cell r="D363">
            <v>4</v>
          </cell>
          <cell r="F363">
            <v>4</v>
          </cell>
        </row>
        <row r="364">
          <cell r="A364" t="str">
            <v>Сосиски "Молочные" 0,36 кг.шт. вак.упак.  СПК</v>
          </cell>
          <cell r="D364">
            <v>12</v>
          </cell>
          <cell r="F364">
            <v>12</v>
          </cell>
        </row>
        <row r="365">
          <cell r="A365" t="str">
            <v>Сосиски Классические (в ср.защ.атм.) СПК</v>
          </cell>
          <cell r="D365">
            <v>16</v>
          </cell>
          <cell r="F365">
            <v>16</v>
          </cell>
        </row>
        <row r="366">
          <cell r="A366" t="str">
            <v>Сосиски Мусульманские "Просто выгодно" (в ср.защ.атм.)  СПК</v>
          </cell>
          <cell r="D366">
            <v>11</v>
          </cell>
          <cell r="F366">
            <v>11</v>
          </cell>
        </row>
        <row r="367">
          <cell r="A367" t="str">
            <v>Сосиски Хот-дог подкопченные (лоток с ср.защ.атм.)  СПК</v>
          </cell>
          <cell r="D367">
            <v>6</v>
          </cell>
          <cell r="F367">
            <v>6</v>
          </cell>
        </row>
        <row r="368">
          <cell r="A368" t="str">
            <v>Сочный мегачебурек ТМ Зареченские ВЕС ПОКОМ</v>
          </cell>
          <cell r="F368">
            <v>177.82</v>
          </cell>
        </row>
        <row r="369">
          <cell r="A369" t="str">
            <v>Торо Неро с/в "Эликатессе" 140 гр.шт.  СПК</v>
          </cell>
          <cell r="D369">
            <v>54</v>
          </cell>
          <cell r="F369">
            <v>54</v>
          </cell>
        </row>
        <row r="370">
          <cell r="A370" t="str">
            <v>У_517  Сосиски С сыром ТМ Ядрена копоть 0,3кг  ПОКОМ</v>
          </cell>
          <cell r="D370">
            <v>8</v>
          </cell>
          <cell r="F370">
            <v>28</v>
          </cell>
        </row>
        <row r="371">
          <cell r="A371" t="str">
            <v>Утренняя вареная ВЕС СПК</v>
          </cell>
          <cell r="D371">
            <v>5</v>
          </cell>
          <cell r="F371">
            <v>5</v>
          </cell>
        </row>
        <row r="372">
          <cell r="A372" t="str">
            <v>Уши свиные копченые к пиву 0,15кг нар. д/ф шт.  СПК</v>
          </cell>
          <cell r="D372">
            <v>67</v>
          </cell>
          <cell r="F372">
            <v>67</v>
          </cell>
        </row>
        <row r="373">
          <cell r="A373" t="str">
            <v>Фестивальная пора с/к 100 гр.шт.нар. (лоток с ср.защ.атм.)  СПК</v>
          </cell>
          <cell r="D373">
            <v>157</v>
          </cell>
          <cell r="F373">
            <v>157</v>
          </cell>
        </row>
        <row r="374">
          <cell r="A374" t="str">
            <v>Фестивальная пора с/к 235 гр.шт.  СПК</v>
          </cell>
          <cell r="D374">
            <v>288</v>
          </cell>
          <cell r="F374">
            <v>288</v>
          </cell>
        </row>
        <row r="375">
          <cell r="A375" t="str">
            <v>Фестивальная пора с/к термоус.пак  СПК</v>
          </cell>
          <cell r="D375">
            <v>41.8</v>
          </cell>
          <cell r="F375">
            <v>41.8</v>
          </cell>
        </row>
        <row r="376">
          <cell r="A376" t="str">
            <v>Фирменная с/к 200 гр. срез "Эликатессе" термоформ.пак.  СПК</v>
          </cell>
          <cell r="D376">
            <v>82</v>
          </cell>
          <cell r="F376">
            <v>82</v>
          </cell>
        </row>
        <row r="377">
          <cell r="A377" t="str">
            <v>Фуэт с/в "Эликатессе" 160 гр.шт.  СПК</v>
          </cell>
          <cell r="D377">
            <v>135</v>
          </cell>
          <cell r="F377">
            <v>135</v>
          </cell>
        </row>
        <row r="378">
          <cell r="A378" t="str">
            <v>Хинкали Классические ТМ Зареченские ВЕС ПОКОМ</v>
          </cell>
          <cell r="F378">
            <v>180</v>
          </cell>
        </row>
        <row r="379">
          <cell r="A379" t="str">
            <v>Хот-догстер ТМ Горячая штучка ТС Хот-Догстер флоу-пак 0,09 кг. ПОКОМ</v>
          </cell>
          <cell r="D379">
            <v>60</v>
          </cell>
          <cell r="F379">
            <v>386</v>
          </cell>
        </row>
        <row r="380">
          <cell r="A380" t="str">
            <v>Хотстеры с сыром 0,25кг ТМ Горячая штучка  ПОКОМ</v>
          </cell>
          <cell r="D380">
            <v>1</v>
          </cell>
          <cell r="F380">
            <v>648</v>
          </cell>
        </row>
        <row r="381">
          <cell r="A381" t="str">
            <v>Хотстеры ТМ Горячая штучка ТС Хотстеры 0,25 кг зам  ПОКОМ</v>
          </cell>
          <cell r="D381">
            <v>148</v>
          </cell>
          <cell r="F381">
            <v>1645</v>
          </cell>
        </row>
        <row r="382">
          <cell r="A382" t="str">
            <v>Хрустящие крылышки острые к пиву ТМ Горячая штучка 0,3кг зам  ПОКОМ</v>
          </cell>
          <cell r="D382">
            <v>13</v>
          </cell>
          <cell r="F382">
            <v>488</v>
          </cell>
        </row>
        <row r="383">
          <cell r="A383" t="str">
            <v>Хрустящие крылышки ТМ Горячая штучка 0,3 кг зам  ПОКОМ</v>
          </cell>
          <cell r="D383">
            <v>13</v>
          </cell>
          <cell r="F383">
            <v>548</v>
          </cell>
        </row>
        <row r="384">
          <cell r="A384" t="str">
            <v>Чебупели Курочка гриль ТМ Горячая штучка, 0,3 кг зам  ПОКОМ</v>
          </cell>
          <cell r="D384">
            <v>2</v>
          </cell>
          <cell r="F384">
            <v>361</v>
          </cell>
        </row>
        <row r="385">
          <cell r="A385" t="str">
            <v>Чебупицца курочка по-итальянски Горячая штучка 0,25 кг зам  ПОКОМ</v>
          </cell>
          <cell r="D385">
            <v>367</v>
          </cell>
          <cell r="F385">
            <v>2240</v>
          </cell>
        </row>
        <row r="386">
          <cell r="A386" t="str">
            <v>Чебупицца Пепперони ТМ Горячая штучка ТС Чебупицца 0.25кг зам  ПОКОМ</v>
          </cell>
          <cell r="D386">
            <v>1395</v>
          </cell>
          <cell r="F386">
            <v>4241</v>
          </cell>
        </row>
        <row r="387">
          <cell r="A387" t="str">
            <v>Чебуреки Мясные вес 2,7 кг ТМ Зареченские ВЕС ПОКОМ</v>
          </cell>
          <cell r="F387">
            <v>5.4009999999999998</v>
          </cell>
        </row>
        <row r="388">
          <cell r="A388" t="str">
            <v>Чебуреки сочные ВЕС ТМ Зареченские  ПОКОМ</v>
          </cell>
          <cell r="F388">
            <v>545</v>
          </cell>
        </row>
        <row r="389">
          <cell r="A389" t="str">
            <v>Шпикачки Русские (черева) (в ср.защ.атм.) "Высокий вкус"  СПК</v>
          </cell>
          <cell r="D389">
            <v>39</v>
          </cell>
          <cell r="F389">
            <v>40.034999999999997</v>
          </cell>
        </row>
        <row r="390">
          <cell r="A390" t="str">
            <v>Эликапреза с/в "Эликатессе" 85 гр.шт. нарезка (лоток с ср.защ.атм.)  СПК</v>
          </cell>
          <cell r="D390">
            <v>10</v>
          </cell>
          <cell r="F390">
            <v>10</v>
          </cell>
        </row>
        <row r="391">
          <cell r="A391" t="str">
            <v>Юбилейная с/к 0,10 кг.шт. нарезка (лоток с ср.защ.атм.)  СПК</v>
          </cell>
          <cell r="D391">
            <v>57</v>
          </cell>
          <cell r="F391">
            <v>57</v>
          </cell>
        </row>
        <row r="392">
          <cell r="A392" t="str">
            <v>Юбилейная с/к 0,235 кг.шт.  СПК</v>
          </cell>
          <cell r="D392">
            <v>585</v>
          </cell>
          <cell r="F392">
            <v>585</v>
          </cell>
        </row>
        <row r="393">
          <cell r="A393" t="str">
            <v>Итого</v>
          </cell>
          <cell r="D393">
            <v>125372.592</v>
          </cell>
          <cell r="F393">
            <v>270699.88500000001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01.05.2025 - 01.05.2025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Тавр-Царици...;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26.39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85.009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151.69999999999999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245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534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735</v>
          </cell>
        </row>
        <row r="13">
          <cell r="A13" t="str">
            <v xml:space="preserve"> 043  Ветчина Нежная ТМ Особый рецепт, п/а, 0,4кг    ПОКОМ</v>
          </cell>
          <cell r="D13">
            <v>17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94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D15">
            <v>57</v>
          </cell>
        </row>
        <row r="16">
          <cell r="A16" t="str">
            <v xml:space="preserve"> 079  Колбаса Сервелат Кремлевский,  0.35 кг, ПОКОМ</v>
          </cell>
          <cell r="D16">
            <v>-18</v>
          </cell>
        </row>
        <row r="17">
          <cell r="A17" t="str">
            <v xml:space="preserve"> 083  Колбаса Швейцарская 0,17 кг., ШТ., сырокопченая   ПОКОМ</v>
          </cell>
          <cell r="D17">
            <v>320</v>
          </cell>
        </row>
        <row r="18">
          <cell r="A18" t="str">
            <v xml:space="preserve"> 115  Колбаса Салями Филейбургская зернистая, в/у 0,35 кг срез, БАВАРУШКА ПОКОМ</v>
          </cell>
          <cell r="D18">
            <v>72</v>
          </cell>
        </row>
        <row r="19">
          <cell r="A19" t="str">
            <v xml:space="preserve"> 116  Колбаса Балыкбургская с копченым балыком, в/у 0,35 кг срез, БАВАРУШКА ПОКОМ</v>
          </cell>
          <cell r="D19">
            <v>11</v>
          </cell>
        </row>
        <row r="20">
          <cell r="A20" t="str">
            <v xml:space="preserve"> 117  Колбаса Сервелат Филейбургский с ароматными пряностями, в/у 0,35 кг срез, БАВАРУШКА ПОКОМ</v>
          </cell>
          <cell r="D20">
            <v>21</v>
          </cell>
        </row>
        <row r="21">
          <cell r="A21" t="str">
            <v xml:space="preserve"> 118  Колбаса Сервелат Филейбургский с филе сочного окорока, в/у 0,35 кг срез, БАВАРУШКА ПОКОМ</v>
          </cell>
          <cell r="D21">
            <v>32</v>
          </cell>
        </row>
        <row r="22">
          <cell r="A22" t="str">
            <v xml:space="preserve"> 200  Ветчина Дугушка ТМ Стародворье, вектор в/у    ПОКОМ</v>
          </cell>
          <cell r="D22">
            <v>57.15</v>
          </cell>
        </row>
        <row r="23">
          <cell r="A23" t="str">
            <v xml:space="preserve"> 201  Ветчина Нежная ТМ Особый рецепт, (2,5кг), ПОКОМ</v>
          </cell>
          <cell r="D23">
            <v>463.61700000000002</v>
          </cell>
        </row>
        <row r="24">
          <cell r="A24" t="str">
            <v xml:space="preserve"> 215  Колбаса Докторская ГОСТ Дугушка, ВЕС, ТМ Стародворье ПОКОМ</v>
          </cell>
          <cell r="D24">
            <v>69.430999999999997</v>
          </cell>
        </row>
        <row r="25">
          <cell r="A25" t="str">
            <v xml:space="preserve"> 219  Колбаса Докторская Особая ТМ Особый рецепт, ВЕС  ПОКОМ</v>
          </cell>
          <cell r="D25">
            <v>169.49700000000001</v>
          </cell>
        </row>
        <row r="26">
          <cell r="A26" t="str">
            <v xml:space="preserve"> 229  Колбаса Молочная Дугушка, в/у, ВЕС, ТМ Стародворье   ПОКОМ</v>
          </cell>
          <cell r="D26">
            <v>107.122</v>
          </cell>
        </row>
        <row r="27">
          <cell r="A27" t="str">
            <v xml:space="preserve"> 236  Колбаса Рубленая ЗАПЕЧ. Дугушка ТМ Стародворье, вектор, в/к    ПОКОМ</v>
          </cell>
          <cell r="D27">
            <v>30.305</v>
          </cell>
        </row>
        <row r="28">
          <cell r="A28" t="str">
            <v xml:space="preserve"> 239  Колбаса Салями запеч Дугушка, оболочка вектор, ВЕС, ТМ Стародворье  ПОКОМ</v>
          </cell>
          <cell r="D28">
            <v>16.818999999999999</v>
          </cell>
        </row>
        <row r="29">
          <cell r="A29" t="str">
            <v xml:space="preserve"> 242  Колбаса Сервелат ЗАПЕЧ.Дугушка ТМ Стародворье, вектор, в/к     ПОКОМ</v>
          </cell>
          <cell r="D29">
            <v>94.942999999999998</v>
          </cell>
        </row>
        <row r="30">
          <cell r="A30" t="str">
            <v xml:space="preserve"> 247  Сардельки Нежные, ВЕС.  ПОКОМ</v>
          </cell>
          <cell r="D30">
            <v>12.522</v>
          </cell>
        </row>
        <row r="31">
          <cell r="A31" t="str">
            <v xml:space="preserve"> 248  Сардельки Сочные ТМ Особый рецепт,   ПОКОМ</v>
          </cell>
          <cell r="D31">
            <v>31.530999999999999</v>
          </cell>
        </row>
        <row r="32">
          <cell r="A32" t="str">
            <v xml:space="preserve"> 250  Сардельки стародворские с говядиной в обол. NDX, ВЕС. ПОКОМ</v>
          </cell>
          <cell r="D32">
            <v>159.501</v>
          </cell>
        </row>
        <row r="33">
          <cell r="A33" t="str">
            <v xml:space="preserve"> 255  Сосиски Молочные для завтрака ТМ Особый рецепт, п/а МГС, ВЕС, ТМ Стародворье  ПОКОМ</v>
          </cell>
          <cell r="D33">
            <v>8.4629999999999992</v>
          </cell>
        </row>
        <row r="34">
          <cell r="A34" t="str">
            <v xml:space="preserve"> 257  Сосиски Молочные оригинальные ТМ Особый рецепт, ВЕС.   ПОКОМ</v>
          </cell>
          <cell r="D34">
            <v>8.9600000000000009</v>
          </cell>
        </row>
        <row r="35">
          <cell r="A35" t="str">
            <v xml:space="preserve"> 263  Шпикачки Стародворские, ВЕС.  ПОКОМ</v>
          </cell>
          <cell r="D35">
            <v>10.989000000000001</v>
          </cell>
        </row>
        <row r="36">
          <cell r="A36" t="str">
            <v xml:space="preserve"> 265  Колбаса Балыкбургская, ВЕС, ТМ Баварушка  ПОКОМ</v>
          </cell>
          <cell r="D36">
            <v>4.53</v>
          </cell>
        </row>
        <row r="37">
          <cell r="A37" t="str">
            <v xml:space="preserve"> 266  Колбаса Филейбургская с сочным окороком, ВЕС, ТМ Баварушка  ПОКОМ</v>
          </cell>
          <cell r="D37">
            <v>3.7120000000000002</v>
          </cell>
        </row>
        <row r="38">
          <cell r="A38" t="str">
            <v xml:space="preserve"> 267  Колбаса Салями Филейбургская зернистая, оболочка фиброуз, ВЕС, ТМ Баварушка  ПОКОМ</v>
          </cell>
          <cell r="D38">
            <v>3.1989999999999998</v>
          </cell>
        </row>
        <row r="39">
          <cell r="A39" t="str">
            <v xml:space="preserve"> 272  Колбаса Сервелат Филедворский, фиброуз, в/у 0,35 кг срез,  ПОКОМ</v>
          </cell>
          <cell r="D39">
            <v>154</v>
          </cell>
        </row>
        <row r="40">
          <cell r="A40" t="str">
            <v xml:space="preserve"> 273  Сосиски Сочинки с сочной грудинкой, МГС 0.4кг,   ПОКОМ</v>
          </cell>
          <cell r="D40">
            <v>843</v>
          </cell>
        </row>
        <row r="41">
          <cell r="A41" t="str">
            <v xml:space="preserve"> 276  Колбаса Сливушка ТМ Вязанка в оболочке полиамид 0,45 кг  ПОКОМ</v>
          </cell>
          <cell r="D41">
            <v>386</v>
          </cell>
        </row>
        <row r="42">
          <cell r="A42" t="str">
            <v xml:space="preserve"> 283  Сосиски Сочинки, ВЕС, ТМ Стародворье ПОКОМ</v>
          </cell>
          <cell r="D42">
            <v>78.123999999999995</v>
          </cell>
        </row>
        <row r="43">
          <cell r="A43" t="str">
            <v xml:space="preserve"> 285  Паштет печеночный со слив.маслом ТМ Стародворье ламистер 0,1 кг  ПОКОМ</v>
          </cell>
          <cell r="D43">
            <v>233</v>
          </cell>
        </row>
        <row r="44">
          <cell r="A44" t="str">
            <v xml:space="preserve"> 296  Колбаса Мясорубская с рубленой грудинкой 0,35кг срез ТМ Стародворье  ПОКОМ</v>
          </cell>
          <cell r="D44">
            <v>385</v>
          </cell>
        </row>
        <row r="45">
          <cell r="A45" t="str">
            <v xml:space="preserve"> 297  Колбаса Мясорубская с рубленой грудинкой ВЕС ТМ Стародворье  ПОКОМ</v>
          </cell>
          <cell r="D45">
            <v>33.015999999999998</v>
          </cell>
        </row>
        <row r="46">
          <cell r="A46" t="str">
            <v xml:space="preserve"> 301  Сосиски Сочинки по-баварски с сыром,  0.4кг, ТМ Стародворье  ПОКОМ</v>
          </cell>
          <cell r="D46">
            <v>224</v>
          </cell>
        </row>
        <row r="47">
          <cell r="A47" t="str">
            <v xml:space="preserve"> 302  Сосиски Сочинки по-баварски,  0.4кг, ТМ Стародворье  ПОКОМ</v>
          </cell>
          <cell r="D47">
            <v>382</v>
          </cell>
        </row>
        <row r="48">
          <cell r="A48" t="str">
            <v xml:space="preserve"> 304  Колбаса Салями Мясорубская с рубленным шпиком ВЕС ТМ Стародворье  ПОКОМ</v>
          </cell>
          <cell r="D48">
            <v>17.018999999999998</v>
          </cell>
        </row>
        <row r="49">
          <cell r="A49" t="str">
            <v xml:space="preserve"> 305  Колбаса Сервелат Мясорубский с мелкорубленным окороком в/у  ТМ Стародворье ВЕС   ПОКОМ</v>
          </cell>
          <cell r="D49">
            <v>39.250999999999998</v>
          </cell>
        </row>
        <row r="50">
          <cell r="A50" t="str">
            <v xml:space="preserve"> 306  Колбаса Салями Мясорубская с рубленым шпиком 0,35 кг срез ТМ Стародворье   Поком</v>
          </cell>
          <cell r="D50">
            <v>320</v>
          </cell>
        </row>
        <row r="51">
          <cell r="A51" t="str">
            <v xml:space="preserve"> 307  Колбаса Сервелат Мясорубский с мелкорубленным окороком 0,35 кг срез ТМ Стародворье   Поком</v>
          </cell>
          <cell r="D51">
            <v>440</v>
          </cell>
        </row>
        <row r="52">
          <cell r="A52" t="str">
            <v xml:space="preserve"> 309  Сосиски Сочинки с сыром 0,4 кг ТМ Стародворье  ПОКОМ</v>
          </cell>
          <cell r="D52">
            <v>-41</v>
          </cell>
        </row>
        <row r="53">
          <cell r="A53" t="str">
            <v xml:space="preserve"> 312  Ветчина Филейская ВЕС ТМ  Вязанка ТС Столичная  ПОКОМ</v>
          </cell>
          <cell r="D53">
            <v>27.236000000000001</v>
          </cell>
        </row>
        <row r="54">
          <cell r="A54" t="str">
            <v xml:space="preserve"> 315  Колбаса вареная Молокуша ТМ Вязанка ВЕС, ПОКОМ</v>
          </cell>
          <cell r="D54">
            <v>85.126000000000005</v>
          </cell>
        </row>
        <row r="55">
          <cell r="A55" t="str">
            <v xml:space="preserve"> 316  Колбаса Нежная ТМ Зареченские ВЕС  ПОКОМ</v>
          </cell>
          <cell r="D55">
            <v>11.286</v>
          </cell>
        </row>
        <row r="56">
          <cell r="A56" t="str">
            <v xml:space="preserve"> 318  Сосиски Датские ТМ Зареченские, ВЕС  ПОКОМ</v>
          </cell>
          <cell r="D56">
            <v>229.40299999999999</v>
          </cell>
        </row>
        <row r="57">
          <cell r="A57" t="str">
            <v xml:space="preserve"> 319  Колбаса вареная Филейская ТМ Вязанка ТС Классическая, 0,45 кг. ПОКОМ</v>
          </cell>
          <cell r="D57">
            <v>460</v>
          </cell>
        </row>
        <row r="58">
          <cell r="A58" t="str">
            <v xml:space="preserve"> 322  Колбаса вареная Молокуша 0,45кг ТМ Вязанка  ПОКОМ</v>
          </cell>
          <cell r="D58">
            <v>694</v>
          </cell>
        </row>
        <row r="59">
          <cell r="A59" t="str">
            <v xml:space="preserve"> 324  Ветчина Филейская ТМ Вязанка Столичная 0,45 кг ПОКОМ</v>
          </cell>
          <cell r="D59">
            <v>104</v>
          </cell>
        </row>
        <row r="60">
          <cell r="A60" t="str">
            <v xml:space="preserve"> 328  Сардельки Сочинки Стародворье ТМ  0,4 кг ПОКОМ</v>
          </cell>
          <cell r="D60">
            <v>68</v>
          </cell>
        </row>
        <row r="61">
          <cell r="A61" t="str">
            <v xml:space="preserve"> 329  Сардельки Сочинки с сыром Стародворье ТМ, 0,4 кг. ПОКОМ</v>
          </cell>
          <cell r="D61">
            <v>66</v>
          </cell>
        </row>
        <row r="62">
          <cell r="A62" t="str">
            <v xml:space="preserve"> 330  Колбаса вареная Филейская ТМ Вязанка ТС Классическая ВЕС  ПОКОМ</v>
          </cell>
          <cell r="D62">
            <v>123.303</v>
          </cell>
        </row>
        <row r="63">
          <cell r="A63" t="str">
            <v xml:space="preserve"> 334  Паштет Любительский ТМ Стародворье ламистер 0,1 кг  ПОКОМ</v>
          </cell>
          <cell r="D63">
            <v>129</v>
          </cell>
        </row>
        <row r="64">
          <cell r="A64" t="str">
            <v xml:space="preserve"> 335  Колбаса Сливушка ТМ Вязанка. ВЕС.  ПОКОМ </v>
          </cell>
          <cell r="D64">
            <v>25.428999999999998</v>
          </cell>
        </row>
        <row r="65">
          <cell r="A65" t="str">
            <v xml:space="preserve"> 342 Сосиски Сочинки Молочные ТМ Стародворье 0,4 кг ПОКОМ</v>
          </cell>
          <cell r="D65">
            <v>505</v>
          </cell>
        </row>
        <row r="66">
          <cell r="A66" t="str">
            <v xml:space="preserve"> 343 Сосиски Сочинки Сливочные ТМ Стародворье  0,4 кг</v>
          </cell>
          <cell r="D66">
            <v>489</v>
          </cell>
        </row>
        <row r="67">
          <cell r="A67" t="str">
            <v xml:space="preserve"> 344  Колбаса Сочинка по-европейски с сочной грудинкой ТМ Стародворье, ВЕС ПОКОМ</v>
          </cell>
          <cell r="D67">
            <v>100.56699999999999</v>
          </cell>
        </row>
        <row r="68">
          <cell r="A68" t="str">
            <v xml:space="preserve"> 345  Колбаса Сочинка по-фински с сочным окроком ТМ Стародворье ВЕС ПОКОМ</v>
          </cell>
          <cell r="D68">
            <v>55.34</v>
          </cell>
        </row>
        <row r="69">
          <cell r="A69" t="str">
            <v xml:space="preserve"> 346  Колбаса Сочинка зернистая с сочной грудинкой ТМ Стародворье.ВЕС ПОКОМ</v>
          </cell>
          <cell r="D69">
            <v>104.252</v>
          </cell>
        </row>
        <row r="70">
          <cell r="A70" t="str">
            <v xml:space="preserve"> 347  Колбаса Сочинка рубленая с сочным окороком ТМ Стародворье ВЕС ПОКОМ</v>
          </cell>
          <cell r="D70">
            <v>86.936999999999998</v>
          </cell>
        </row>
        <row r="71">
          <cell r="A71" t="str">
            <v xml:space="preserve"> 353  Колбаса Салями запеченная ТМ Стародворье ТС Дугушка. 0,6 кг ПОКОМ</v>
          </cell>
          <cell r="D71">
            <v>19</v>
          </cell>
        </row>
        <row r="72">
          <cell r="A72" t="str">
            <v xml:space="preserve"> 354  Колбаса Рубленая запеченная ТМ Стародворье,ТС Дугушка  0,6 кг ПОКОМ</v>
          </cell>
          <cell r="D72">
            <v>32</v>
          </cell>
        </row>
        <row r="73">
          <cell r="A73" t="str">
            <v xml:space="preserve"> 355  Колбаса Сервелат запеченный ТМ Стародворье ТС Дугушка. 0,6 кг. ПОКОМ</v>
          </cell>
          <cell r="D73">
            <v>100</v>
          </cell>
        </row>
        <row r="74">
          <cell r="A74" t="str">
            <v xml:space="preserve"> 364  Сардельки Филейские Вязанка ВЕС NDX ТМ Вязанка  ПОКОМ</v>
          </cell>
          <cell r="D74">
            <v>20.172999999999998</v>
          </cell>
        </row>
        <row r="75">
          <cell r="A75" t="str">
            <v xml:space="preserve"> 376  Колбаса Докторская Дугушка 0,6кг ГОСТ ТМ Стародворье  ПОКОМ </v>
          </cell>
          <cell r="D75">
            <v>95</v>
          </cell>
        </row>
        <row r="76">
          <cell r="A76" t="str">
            <v xml:space="preserve"> 377  Колбаса Молочная Дугушка 0,6кг ТМ Стародворье  ПОКОМ</v>
          </cell>
          <cell r="D76">
            <v>129</v>
          </cell>
        </row>
        <row r="77">
          <cell r="A77" t="str">
            <v xml:space="preserve"> 387  Колбаса вареная Мусульманская Халяль ТМ Вязанка, 0,4 кг ПОКОМ</v>
          </cell>
          <cell r="D77">
            <v>215</v>
          </cell>
        </row>
        <row r="78">
          <cell r="A78" t="str">
            <v xml:space="preserve"> 388  Сосиски Восточные Халяль ТМ Вязанка 0,33 кг АК. ПОКОМ</v>
          </cell>
          <cell r="D78">
            <v>217</v>
          </cell>
        </row>
        <row r="79">
          <cell r="A79" t="str">
            <v xml:space="preserve"> 394 Колбаса полукопченая Аль-Ислами халяль ТМ Вязанка оболочка фиброуз в в/у 0,35 кг  ПОКОМ</v>
          </cell>
          <cell r="D79">
            <v>164</v>
          </cell>
        </row>
        <row r="80">
          <cell r="A80" t="str">
            <v xml:space="preserve"> 405  Сардельки Сливушки ТМ Вязанка в оболочке айпил 0,33 кг. ПОКОМ</v>
          </cell>
          <cell r="D80">
            <v>8</v>
          </cell>
        </row>
        <row r="81">
          <cell r="A81" t="str">
            <v xml:space="preserve"> 410  Сосиски Баварские с сыром ТМ Стародворье 0,35 кг. ПОКОМ</v>
          </cell>
          <cell r="D81">
            <v>502</v>
          </cell>
        </row>
        <row r="82">
          <cell r="A82" t="str">
            <v xml:space="preserve"> 412  Сосиски Баварские ТМ Стародворье 0,35 кг ПОКОМ</v>
          </cell>
          <cell r="D82">
            <v>1083</v>
          </cell>
        </row>
        <row r="83">
          <cell r="A83" t="str">
            <v xml:space="preserve"> 414  Колбаса Филейбургская с филе сочного окорока 0,11 кг ТМ Баварушка ПОКОМ</v>
          </cell>
          <cell r="D83">
            <v>1</v>
          </cell>
        </row>
        <row r="84">
          <cell r="A84" t="str">
            <v xml:space="preserve"> 430  Колбаса Стародворская с окороком 0,4 кг. ТМ Стародворье в оболочке полиамид  ПОКОМ</v>
          </cell>
          <cell r="D84">
            <v>113</v>
          </cell>
        </row>
        <row r="85">
          <cell r="A85" t="str">
            <v xml:space="preserve"> 431  Колбаса Стародворская с окороком в оболочке полиамид ТМ Стародворье ВЕС ПОКОМ</v>
          </cell>
          <cell r="D85">
            <v>27.55</v>
          </cell>
        </row>
        <row r="86">
          <cell r="A86" t="str">
            <v xml:space="preserve"> 433 Колбаса Стародворская со шпиком  в оболочке полиамид. ТМ Стародворье ВЕС ПОКОМ</v>
          </cell>
          <cell r="D86">
            <v>2.9060000000000001</v>
          </cell>
        </row>
        <row r="87">
          <cell r="A87" t="str">
            <v xml:space="preserve"> 435  Колбаса Молочная Стародворская  с молоком в оболочке полиамид 0,4 кг.ТМ Стародворье ПОКОМ</v>
          </cell>
          <cell r="D87">
            <v>29</v>
          </cell>
        </row>
        <row r="88">
          <cell r="A88" t="str">
            <v xml:space="preserve"> 436  Колбаса Молочная стародворская с молоком, ВЕС, ТМ Стародворье  ПОКОМ</v>
          </cell>
          <cell r="D88">
            <v>28.242999999999999</v>
          </cell>
        </row>
        <row r="89">
          <cell r="A89" t="str">
            <v xml:space="preserve"> 445  Колбаса Краковюрст ТМ Баварушка рубленая в оболочке черева в в.у 0,2 кг ПОКОМ</v>
          </cell>
          <cell r="D89">
            <v>10</v>
          </cell>
        </row>
        <row r="90">
          <cell r="A90" t="str">
            <v xml:space="preserve"> 447  Колбаски Краковюрст ТМ Баварушка с изысканными пряностями в оболочке NDX в в.у 0,2 кг. ПОКОМ </v>
          </cell>
          <cell r="D90">
            <v>130</v>
          </cell>
        </row>
        <row r="91">
          <cell r="A91" t="str">
            <v xml:space="preserve"> 448  Сосиски Сливушки по-венски ТМ Вязанка. 0,3 кг ПОКОМ</v>
          </cell>
          <cell r="D91">
            <v>11</v>
          </cell>
        </row>
        <row r="92">
          <cell r="A92" t="str">
            <v xml:space="preserve"> 449  Колбаса Дугушка Стародворская ВЕС ТС Дугушка ПОКОМ</v>
          </cell>
          <cell r="D92">
            <v>62.027000000000001</v>
          </cell>
        </row>
        <row r="93">
          <cell r="A93" t="str">
            <v xml:space="preserve"> 452  Колбаса Со шпиком ВЕС большой батон ТМ Особый рецепт  ПОКОМ</v>
          </cell>
          <cell r="D93">
            <v>528.548</v>
          </cell>
        </row>
        <row r="94">
          <cell r="A94" t="str">
            <v xml:space="preserve"> 456  Колбаса Филейная ТМ Особый рецепт ВЕС большой батон  ПОКОМ</v>
          </cell>
          <cell r="D94">
            <v>926.94200000000001</v>
          </cell>
        </row>
        <row r="95">
          <cell r="A95" t="str">
            <v xml:space="preserve"> 457  Колбаса Молочная ТМ Особый рецепт ВЕС большой батон  ПОКОМ</v>
          </cell>
          <cell r="D95">
            <v>499.50200000000001</v>
          </cell>
        </row>
        <row r="96">
          <cell r="A96" t="str">
            <v xml:space="preserve"> 460  Колбаса Стародворская Традиционная ВЕС ТМ Стародворье в оболочке полиамид. ПОКОМ</v>
          </cell>
          <cell r="D96">
            <v>1.3420000000000001</v>
          </cell>
        </row>
        <row r="97">
          <cell r="A97" t="str">
            <v xml:space="preserve"> 465  Колбаса Филейная оригинальная ВЕС 0,8кг ТМ Особый рецепт в оболочке полиамид  ПОКОМ</v>
          </cell>
          <cell r="D97">
            <v>57.414999999999999</v>
          </cell>
        </row>
        <row r="98">
          <cell r="A98" t="str">
            <v xml:space="preserve"> 467  Колбаса Филейная 0,5кг ТМ Особый рецепт  ПОКОМ</v>
          </cell>
          <cell r="D98">
            <v>25</v>
          </cell>
        </row>
        <row r="99">
          <cell r="A99" t="str">
            <v xml:space="preserve"> 468  Колбаса Стародворская Традиционная ТМ Стародворье в оболочке полиамид 0,4 кг. ПОКОМ</v>
          </cell>
          <cell r="D99">
            <v>-1</v>
          </cell>
        </row>
        <row r="100">
          <cell r="A100" t="str">
            <v xml:space="preserve"> 478  Сардельки Зареченские ВЕС ТМ Зареченские  ПОКОМ</v>
          </cell>
          <cell r="D100">
            <v>-11.925000000000001</v>
          </cell>
        </row>
        <row r="101">
          <cell r="A101" t="str">
            <v xml:space="preserve"> 490  Колбаса Сервелат Филейский ТМ Вязанка  0,3 кг. срез  ПОКОМ</v>
          </cell>
          <cell r="D101">
            <v>-1</v>
          </cell>
        </row>
        <row r="102">
          <cell r="A102" t="str">
            <v xml:space="preserve"> 491  Колбаса Филейская Рубленая ТМ Вязанка  0,3 кг. срез.  ПОКОМ</v>
          </cell>
          <cell r="D102">
            <v>-1</v>
          </cell>
        </row>
        <row r="103">
          <cell r="A103" t="str">
            <v xml:space="preserve"> 492  Колбаса Салями Филейская 0,3кг ТМ Вязанка  ПОКОМ</v>
          </cell>
          <cell r="D103">
            <v>-3</v>
          </cell>
        </row>
        <row r="104">
          <cell r="A104" t="str">
            <v xml:space="preserve"> 495  Колбаса Сочинка по-европейски с сочной грудинкой 0,3кг ТМ Стародворье  ПОКОМ</v>
          </cell>
          <cell r="D104">
            <v>355</v>
          </cell>
        </row>
        <row r="105">
          <cell r="A105" t="str">
            <v xml:space="preserve"> 496  Колбаса Сочинка по-фински с сочным окроком 0,3кг ТМ Стародворье  ПОКОМ</v>
          </cell>
          <cell r="D105">
            <v>196</v>
          </cell>
        </row>
        <row r="106">
          <cell r="A106" t="str">
            <v xml:space="preserve"> 497  Колбаса Сочинка зернистая с сочной грудинкой 0,3кг ТМ Стародворье  ПОКОМ</v>
          </cell>
          <cell r="D106">
            <v>241</v>
          </cell>
        </row>
        <row r="107">
          <cell r="A107" t="str">
            <v xml:space="preserve"> 498  Колбаса Сочинка рубленая с сочным окороком 0,3кг ТМ Стародворье  ПОКОМ</v>
          </cell>
          <cell r="D107">
            <v>178</v>
          </cell>
        </row>
        <row r="108">
          <cell r="A108" t="str">
            <v xml:space="preserve"> 499  Сардельки Дугушки со сливочным маслом ВЕС ТМ Стародворье ТС Дугушка  ПОКОМ</v>
          </cell>
          <cell r="D108">
            <v>-1.73</v>
          </cell>
        </row>
        <row r="109">
          <cell r="A109" t="str">
            <v xml:space="preserve"> 502  Колбаски Краковюрст ТМ Баварушка с изысканными пряностями в оболочке NDX в мгс 0,28 кг. ПОКОМ</v>
          </cell>
          <cell r="D109">
            <v>-18</v>
          </cell>
        </row>
        <row r="110">
          <cell r="A110" t="str">
            <v xml:space="preserve"> 504  Ветчина Мясорубская с окороком 0,33кг срез ТМ Стародворье  ПОКОМ</v>
          </cell>
          <cell r="D110">
            <v>2</v>
          </cell>
        </row>
        <row r="111">
          <cell r="A111" t="str">
            <v xml:space="preserve"> 506 Сосиски Филейские рубленые ТМ Вязанка в оболочке целлофан в м/г среде. ВЕС.ПОКОМ</v>
          </cell>
          <cell r="D111">
            <v>-0.66500000000000004</v>
          </cell>
        </row>
        <row r="112">
          <cell r="A112" t="str">
            <v xml:space="preserve"> 508  Сосиски Аравийские ВЕС ТМ Вязанка  ПОКОМ</v>
          </cell>
          <cell r="D112">
            <v>-0.82699999999999996</v>
          </cell>
        </row>
        <row r="113">
          <cell r="A113" t="str">
            <v xml:space="preserve"> 513  Колбаса вареная Стародворская 0,4кг ТМ Стародворье  ПОКОМ</v>
          </cell>
          <cell r="D113">
            <v>-3</v>
          </cell>
        </row>
        <row r="114">
          <cell r="A114" t="str">
            <v xml:space="preserve"> 515  Колбаса Сервелат Мясорубский Делюкс 0,3кг ТМ Стародворье  ПОКОМ</v>
          </cell>
          <cell r="D114">
            <v>-3</v>
          </cell>
        </row>
        <row r="115">
          <cell r="A115" t="str">
            <v xml:space="preserve"> 516  Сосиски Классические ТМ Ядрена копоть 0,3кг  ПОКОМ</v>
          </cell>
          <cell r="D115">
            <v>38</v>
          </cell>
        </row>
        <row r="116">
          <cell r="A116" t="str">
            <v>3215 ВЕТЧ.МЯСНАЯ Папа может п/о 0.4кг 8шт.    ОСТАНКИНО</v>
          </cell>
          <cell r="D116">
            <v>202</v>
          </cell>
        </row>
        <row r="117">
          <cell r="A117" t="str">
            <v>3680 ПРЕСИЖН с/к дек. спец мгс ОСТАНКИНО</v>
          </cell>
          <cell r="D117">
            <v>-0.54100000000000004</v>
          </cell>
        </row>
        <row r="118">
          <cell r="A118" t="str">
            <v>3684 ПРЕСИЖН с/к в/у 1/250 8шт.   ОСТАНКИНО</v>
          </cell>
          <cell r="D118">
            <v>17</v>
          </cell>
        </row>
        <row r="119">
          <cell r="A119" t="str">
            <v>4063 МЯСНАЯ Папа может вар п/о_Л   ОСТАНКИНО</v>
          </cell>
          <cell r="D119">
            <v>230.774</v>
          </cell>
        </row>
        <row r="120">
          <cell r="A120" t="str">
            <v>4117 ЭКСТРА Папа может с/к в/у_Л   ОСТАНКИНО</v>
          </cell>
          <cell r="D120">
            <v>0.98599999999999999</v>
          </cell>
        </row>
        <row r="121">
          <cell r="A121" t="str">
            <v>4574 Колбаса вар Мясная со шпиком 1кг Папа может п/о (код покуп. 24784) Останкино</v>
          </cell>
          <cell r="D121">
            <v>35.131</v>
          </cell>
        </row>
        <row r="122">
          <cell r="A122" t="str">
            <v>4813 ФИЛЕЙНАЯ Папа может вар п/о_Л   ОСТАНКИНО</v>
          </cell>
          <cell r="D122">
            <v>53.457999999999998</v>
          </cell>
        </row>
        <row r="123">
          <cell r="A123" t="str">
            <v>4993 САЛЯМИ ИТАЛЬЯНСКАЯ с/к в/у 1/250*8_120c ОСТАНКИНО</v>
          </cell>
          <cell r="D123">
            <v>72</v>
          </cell>
        </row>
        <row r="124">
          <cell r="A124" t="str">
            <v>5246 ДОКТОРСКАЯ ПРЕМИУМ вар б/о мгс_30с ОСТАНКИНО</v>
          </cell>
          <cell r="D124">
            <v>16.518999999999998</v>
          </cell>
        </row>
        <row r="125">
          <cell r="A125" t="str">
            <v>5483 ЭКСТРА Папа может с/к в/у 1/250 8шт.   ОСТАНКИНО</v>
          </cell>
          <cell r="D125">
            <v>165</v>
          </cell>
        </row>
        <row r="126">
          <cell r="A126" t="str">
            <v>5544 Сервелат Финский в/к в/у_45с НОВАЯ ОСТАНКИНО</v>
          </cell>
          <cell r="D126">
            <v>105.227</v>
          </cell>
        </row>
        <row r="127">
          <cell r="A127" t="str">
            <v>5679 САЛЯМИ ИТАЛЬЯНСКАЯ с/к в/у 1/150_60с ОСТАНКИНО</v>
          </cell>
          <cell r="D127">
            <v>78</v>
          </cell>
        </row>
        <row r="128">
          <cell r="A128" t="str">
            <v>5682 САЛЯМИ МЕЛКОЗЕРНЕНАЯ с/к в/у 1/120_60с   ОСТАНКИНО</v>
          </cell>
          <cell r="D128">
            <v>323</v>
          </cell>
        </row>
        <row r="129">
          <cell r="A129" t="str">
            <v>5706 АРОМАТНАЯ Папа может с/к в/у 1/250 8шт.  ОСТАНКИНО</v>
          </cell>
          <cell r="D129">
            <v>192</v>
          </cell>
        </row>
        <row r="130">
          <cell r="A130" t="str">
            <v>5708 ПОСОЛЬСКАЯ Папа может с/к в/у ОСТАНКИНО</v>
          </cell>
          <cell r="D130">
            <v>4.5090000000000003</v>
          </cell>
        </row>
        <row r="131">
          <cell r="A131" t="str">
            <v>5851 ЭКСТРА Папа может вар п/о   ОСТАНКИНО</v>
          </cell>
          <cell r="D131">
            <v>57.182000000000002</v>
          </cell>
        </row>
        <row r="132">
          <cell r="A132" t="str">
            <v>5931 ОХОТНИЧЬЯ Папа может с/к в/у 1/220 8шт.   ОСТАНКИНО</v>
          </cell>
          <cell r="D132">
            <v>182</v>
          </cell>
        </row>
        <row r="133">
          <cell r="A133" t="str">
            <v>5992 ВРЕМЯ ОКРОШКИ Папа может вар п/о 0.4кг   ОСТАНКИНО</v>
          </cell>
          <cell r="D133">
            <v>51</v>
          </cell>
        </row>
        <row r="134">
          <cell r="A134" t="str">
            <v>6004 РАГУ СВИНОЕ 1кг 8шт.зам_120с ОСТАНКИНО</v>
          </cell>
          <cell r="D134">
            <v>8</v>
          </cell>
        </row>
        <row r="135">
          <cell r="A135" t="str">
            <v>6158 ВРЕМЯ ОЛИВЬЕ Папа может вар п/о 0.4кг   ОСТАНКИНО</v>
          </cell>
          <cell r="D135">
            <v>-1</v>
          </cell>
        </row>
        <row r="136">
          <cell r="A136" t="str">
            <v>6221 НЕАПОЛИТАНСКИЙ ДУЭТ с/к с/н мгс 1/90  ОСТАНКИНО</v>
          </cell>
          <cell r="D136">
            <v>74</v>
          </cell>
        </row>
        <row r="137">
          <cell r="A137" t="str">
            <v>6222 ИТАЛЬЯНСКОЕ АССОРТИ с/в с/н мгс 1/90 ОСТАНКИНО</v>
          </cell>
          <cell r="D137">
            <v>-1</v>
          </cell>
        </row>
        <row r="138">
          <cell r="A138" t="str">
            <v>6228 МЯСНОЕ АССОРТИ к/з с/н мгс 1/90 10шт.  ОСТАНКИНО</v>
          </cell>
          <cell r="D138">
            <v>32</v>
          </cell>
        </row>
        <row r="139">
          <cell r="A139" t="str">
            <v>6247 ДОМАШНЯЯ Папа может вар п/о 0,4кг 8шт.  ОСТАНКИНО</v>
          </cell>
          <cell r="D139">
            <v>9</v>
          </cell>
        </row>
        <row r="140">
          <cell r="A140" t="str">
            <v>6268 ГОВЯЖЬЯ Папа может вар п/о 0,4кг 8 шт.  ОСТАНКИНО</v>
          </cell>
          <cell r="D140">
            <v>81</v>
          </cell>
        </row>
        <row r="141">
          <cell r="A141" t="str">
            <v>6279 КОРЕЙКА ПО-ОСТ.к/в в/с с/н в/у 1/150_45с  ОСТАНКИНО</v>
          </cell>
          <cell r="D141">
            <v>97</v>
          </cell>
        </row>
        <row r="142">
          <cell r="A142" t="str">
            <v>6303 МЯСНЫЕ Папа может сос п/о мгс 1.5*3  ОСТАНКИНО</v>
          </cell>
          <cell r="D142">
            <v>106.261</v>
          </cell>
        </row>
        <row r="143">
          <cell r="A143" t="str">
            <v>6324 ДОКТОРСКАЯ ГОСТ вар п/о 0.4кг 8шт.  ОСТАНКИНО</v>
          </cell>
          <cell r="D143">
            <v>7</v>
          </cell>
        </row>
        <row r="144">
          <cell r="A144" t="str">
            <v>6325 ДОКТОРСКАЯ ПРЕМИУМ вар п/о 0.4кг 8шт.  ОСТАНКИНО</v>
          </cell>
          <cell r="D144">
            <v>436</v>
          </cell>
        </row>
        <row r="145">
          <cell r="A145" t="str">
            <v>6333 МЯСНАЯ Папа может вар п/о 0.4кг 8шт.  ОСТАНКИНО</v>
          </cell>
          <cell r="D145">
            <v>779</v>
          </cell>
        </row>
        <row r="146">
          <cell r="A146" t="str">
            <v>6340 ДОМАШНИЙ РЕЦЕПТ Коровино 0.5кг 8шт.  ОСТАНКИНО</v>
          </cell>
          <cell r="D146">
            <v>85</v>
          </cell>
        </row>
        <row r="147">
          <cell r="A147" t="str">
            <v>6353 ЭКСТРА Папа может вар п/о 0.4кг 8шт.  ОСТАНКИНО</v>
          </cell>
          <cell r="D147">
            <v>281</v>
          </cell>
        </row>
        <row r="148">
          <cell r="A148" t="str">
            <v>6392 ФИЛЕЙНАЯ Папа может вар п/о 0.4кг. ОСТАНКИНО</v>
          </cell>
          <cell r="D148">
            <v>605</v>
          </cell>
        </row>
        <row r="149">
          <cell r="A149" t="str">
            <v>6411 ВЕТЧ.РУБЛЕНАЯ ПМ в/у срез 0.3кг 6шт.  ОСТАНКИНО</v>
          </cell>
          <cell r="D149">
            <v>-2</v>
          </cell>
        </row>
        <row r="150">
          <cell r="A150" t="str">
            <v>6448 СВИНИНА МАДЕРА с/к с/н в/у 1/100 10шт.   ОСТАНКИНО</v>
          </cell>
          <cell r="D150">
            <v>58</v>
          </cell>
        </row>
        <row r="151">
          <cell r="A151" t="str">
            <v>6453 ЭКСТРА Папа может с/к с/н в/у 1/100 14шт.   ОСТАНКИНО</v>
          </cell>
          <cell r="D151">
            <v>472</v>
          </cell>
        </row>
        <row r="152">
          <cell r="A152" t="str">
            <v>6454 АРОМАТНАЯ с/к с/н в/у 1/100 14шт.  ОСТАНКИНО</v>
          </cell>
          <cell r="D152">
            <v>434</v>
          </cell>
        </row>
        <row r="153">
          <cell r="A153" t="str">
            <v>6459 СЕРВЕЛАТ ШВЕЙЦАРСК. в/к с/н в/у 1/100*10  ОСТАНКИНО</v>
          </cell>
          <cell r="D153">
            <v>234</v>
          </cell>
        </row>
        <row r="154">
          <cell r="A154" t="str">
            <v>6492 ШПИК С ЧЕСНОК.И ПЕРЦЕМ к/в в/у 0.3кг_45c  ОСТАНКИНО</v>
          </cell>
          <cell r="D154">
            <v>-1</v>
          </cell>
        </row>
        <row r="155">
          <cell r="A155" t="str">
            <v>6495 ВЕТЧ.МРАМОРНАЯ в/у срез 0.3кг 6шт_45с  ОСТАНКИНО</v>
          </cell>
          <cell r="D155">
            <v>127</v>
          </cell>
        </row>
        <row r="156">
          <cell r="A156" t="str">
            <v>6527 ШПИКАЧКИ СОЧНЫЕ ПМ сар б/о мгс 1*3 45с ОСТАНКИНО</v>
          </cell>
          <cell r="D156">
            <v>84.504000000000005</v>
          </cell>
        </row>
        <row r="157">
          <cell r="A157" t="str">
            <v>6528 ШПИКАЧКИ СОЧНЫЕ ПМ сар б/о мгс 0.4кг 45с  ОСТАНКИНО</v>
          </cell>
          <cell r="D157">
            <v>16</v>
          </cell>
        </row>
        <row r="158">
          <cell r="A158" t="str">
            <v>6586 МРАМОРНАЯ И БАЛЫКОВАЯ в/к с/н мгс 1/90 ОСТАНКИНО</v>
          </cell>
          <cell r="D158">
            <v>38</v>
          </cell>
        </row>
        <row r="159">
          <cell r="A159" t="str">
            <v>6609 С ГОВЯДИНОЙ ПМ сар б/о мгс 0.4кг_45с ОСТАНКИНО</v>
          </cell>
          <cell r="D159">
            <v>15</v>
          </cell>
        </row>
        <row r="160">
          <cell r="A160" t="str">
            <v>6616 МОЛОЧНЫЕ КЛАССИЧЕСКИЕ сос п/о в/у 0.3кг  ОСТАНКИНО</v>
          </cell>
          <cell r="D160">
            <v>146</v>
          </cell>
        </row>
        <row r="161">
          <cell r="A161" t="str">
            <v>6666 БОЯНСКАЯ Папа может п/к в/у 0,28кг 8 шт. ОСТАНКИНО</v>
          </cell>
          <cell r="D161">
            <v>-2</v>
          </cell>
        </row>
        <row r="162">
          <cell r="A162" t="str">
            <v>6684 СЕРВЕЛАТ КАРЕЛЬСКИЙ ПМ в/к в/у 0.28кг  ОСТАНКИНО</v>
          </cell>
          <cell r="D162">
            <v>-3</v>
          </cell>
        </row>
        <row r="163">
          <cell r="A163" t="str">
            <v>6689 СЕРВЕЛАТ ОХОТНИЧИЙ ПМ в/к в/у 0,35кг 8шт  ОСТАНКИНО</v>
          </cell>
          <cell r="D163">
            <v>-1</v>
          </cell>
        </row>
        <row r="164">
          <cell r="A164" t="str">
            <v>6697 СЕРВЕЛАТ ФИНСКИЙ ПМ в/к в/у 0,35кг 8шт.  ОСТАНКИНО</v>
          </cell>
          <cell r="D164">
            <v>750</v>
          </cell>
        </row>
        <row r="165">
          <cell r="A165" t="str">
            <v>6713 СОЧНЫЙ ГРИЛЬ ПМ сос п/о мгс 0.41кг 8шт.  ОСТАНКИНО</v>
          </cell>
          <cell r="D165">
            <v>347</v>
          </cell>
        </row>
        <row r="166">
          <cell r="A166" t="str">
            <v>6724 МОЛОЧНЫЕ ПМ сос п/о мгс 0.41кг 10шт.  ОСТАНКИНО</v>
          </cell>
          <cell r="D166">
            <v>142</v>
          </cell>
        </row>
        <row r="167">
          <cell r="A167" t="str">
            <v>6762 СЛИВОЧНЫЕ сос ц/о мгс 0.41кг 8шт.  ОСТАНКИНО</v>
          </cell>
          <cell r="D167">
            <v>-4</v>
          </cell>
        </row>
        <row r="168">
          <cell r="A168" t="str">
            <v>6765 РУБЛЕНЫЕ сос ц/о мгс 0.36кг 6шт.  ОСТАНКИНО</v>
          </cell>
          <cell r="D168">
            <v>107</v>
          </cell>
        </row>
        <row r="169">
          <cell r="A169" t="str">
            <v>6785 ВЕНСКАЯ САЛЯМИ п/к в/у 0.33кг 8шт.  ОСТАНКИНО</v>
          </cell>
          <cell r="D169">
            <v>24</v>
          </cell>
        </row>
        <row r="170">
          <cell r="A170" t="str">
            <v>6787 СЕРВЕЛАТ КРЕМЛЕВСКИЙ в/к в/у 0,33кг 8шт.  ОСТАНКИНО</v>
          </cell>
          <cell r="D170">
            <v>34</v>
          </cell>
        </row>
        <row r="171">
          <cell r="A171" t="str">
            <v>6793 БАЛЫКОВАЯ в/к в/у 0,33кг 8шт.  ОСТАНКИНО</v>
          </cell>
          <cell r="D171">
            <v>87</v>
          </cell>
        </row>
        <row r="172">
          <cell r="A172" t="str">
            <v>6801 ОСТАНКИНСКАЯ вар п/о 0.4кг 8шт.  ОСТАНКИНО</v>
          </cell>
          <cell r="D172">
            <v>-1</v>
          </cell>
        </row>
        <row r="173">
          <cell r="A173" t="str">
            <v>6822 ИЗ ОТБОРНОГО МЯСА ПМ сос п/о мгс 0,36кг  ОСТАНКИНО</v>
          </cell>
          <cell r="D173">
            <v>2</v>
          </cell>
        </row>
        <row r="174">
          <cell r="A174" t="str">
            <v>6829 МОЛОЧНЫЕ КЛАССИЧЕСКИЕ сос п/о мгс 2*4_С  ОСТАНКИНО</v>
          </cell>
          <cell r="D174">
            <v>118.69499999999999</v>
          </cell>
        </row>
        <row r="175">
          <cell r="A175" t="str">
            <v>6837 ФИЛЕЙНЫЕ Папа Может сос ц/о мгс 0.4кг  ОСТАНКИНО</v>
          </cell>
          <cell r="D175">
            <v>136</v>
          </cell>
        </row>
        <row r="176">
          <cell r="A176" t="str">
            <v>6842 ДЫМОВИЦА ИЗ ОКОРОКА к/в мл/к в/у 0,3кг  ОСТАНКИНО</v>
          </cell>
          <cell r="D176">
            <v>3</v>
          </cell>
        </row>
        <row r="177">
          <cell r="A177" t="str">
            <v>6861 ДОМАШНИЙ РЕЦЕПТ Коровино вар п/о  ОСТАНКИНО</v>
          </cell>
          <cell r="D177">
            <v>30.815999999999999</v>
          </cell>
        </row>
        <row r="178">
          <cell r="A178" t="str">
            <v>6866 ВЕТЧ.НЕЖНАЯ Коровино п/о_Маяк  ОСТАНКИНО</v>
          </cell>
          <cell r="D178">
            <v>4.109</v>
          </cell>
        </row>
        <row r="179">
          <cell r="A179" t="str">
            <v>6872 ШАШЛЫК ИЗ СВИНИНЫ зам. ВЕС ОСТАНКИНО</v>
          </cell>
          <cell r="D179">
            <v>5.9450000000000003</v>
          </cell>
        </row>
        <row r="180">
          <cell r="A180" t="str">
            <v>6909 ДЛЯ ДЕТЕЙ сос п/о мгс 0.33кг 8шт.  ОСТАНКИНО</v>
          </cell>
          <cell r="D180">
            <v>42</v>
          </cell>
        </row>
        <row r="181">
          <cell r="A181" t="str">
            <v>6919 БЕКОН с/к с/н в/у 1/180 10шт.  ОСТАНКИНО</v>
          </cell>
          <cell r="D181">
            <v>-1</v>
          </cell>
        </row>
        <row r="182">
          <cell r="A182" t="str">
            <v>7001 КЛАССИЧЕСКИЕ Папа может сар б/о мгс 1*3  ОСТАНКИНО</v>
          </cell>
          <cell r="D182">
            <v>45.398000000000003</v>
          </cell>
        </row>
        <row r="183">
          <cell r="A183" t="str">
            <v>7035 ВЕТЧ.КЛАССИЧЕСКАЯ ПМ п/о 0.35кг 8шт.  ОСТАНКИНО</v>
          </cell>
          <cell r="D183">
            <v>-5</v>
          </cell>
        </row>
        <row r="184">
          <cell r="A184" t="str">
            <v>7038 С ГОВЯДИНОЙ ПМ сос п/о мгс 1.5*4  ОСТАНКИНО</v>
          </cell>
          <cell r="D184">
            <v>15.494</v>
          </cell>
        </row>
        <row r="185">
          <cell r="A185" t="str">
            <v>7040 С ИНДЕЙКОЙ ПМ сос ц/о в/у 1/270 8шт.  ОСТАНКИНО</v>
          </cell>
          <cell r="D185">
            <v>7</v>
          </cell>
        </row>
        <row r="186">
          <cell r="A186" t="str">
            <v>7059 ШПИКАЧКИ СОЧНЫЕ С БЕК. п/о мгс 0.3кг_60с  ОСТАНКИНО</v>
          </cell>
          <cell r="D186">
            <v>15</v>
          </cell>
        </row>
        <row r="187">
          <cell r="A187" t="str">
            <v>7066 СОЧНЫЕ ПМ сос п/о мгс 0.41кг 10шт_50с  ОСТАНКИНО</v>
          </cell>
          <cell r="D187">
            <v>908</v>
          </cell>
        </row>
        <row r="188">
          <cell r="A188" t="str">
            <v>7070 СОЧНЫЕ ПМ сос п/о мгс 1.5*4_А_50с  ОСТАНКИНО</v>
          </cell>
          <cell r="D188">
            <v>485.74</v>
          </cell>
        </row>
        <row r="189">
          <cell r="A189" t="str">
            <v>7073 МОЛОЧ.ПРЕМИУМ ПМ сос п/о в/у 1/350_50с  ОСТАНКИНО</v>
          </cell>
          <cell r="D189">
            <v>330</v>
          </cell>
        </row>
        <row r="190">
          <cell r="A190" t="str">
            <v>7074 МОЛОЧ.ПРЕМИУМ ПМ сос п/о мгс 0.6кг_50с  ОСТАНКИНО</v>
          </cell>
          <cell r="D190">
            <v>40</v>
          </cell>
        </row>
        <row r="191">
          <cell r="A191" t="str">
            <v>7075 МОЛОЧ.ПРЕМИУМ ПМ сос п/о мгс 1.5*4_О_50с  ОСТАНКИНО</v>
          </cell>
          <cell r="D191">
            <v>18.591999999999999</v>
          </cell>
        </row>
        <row r="192">
          <cell r="A192" t="str">
            <v>7077 МЯСНЫЕ С ГОВЯД.ПМ сос п/о мгс 0.4кг_50с  ОСТАНКИНО</v>
          </cell>
          <cell r="D192">
            <v>135</v>
          </cell>
        </row>
        <row r="193">
          <cell r="A193" t="str">
            <v>7080 СЛИВОЧНЫЕ ПМ сос п/о мгс 0.41кг 10шт. 50с  ОСТАНКИНО</v>
          </cell>
          <cell r="D193">
            <v>574</v>
          </cell>
        </row>
        <row r="194">
          <cell r="A194" t="str">
            <v>7082 СЛИВОЧНЫЕ ПМ сос п/о мгс 1.5*4_50с  ОСТАНКИНО</v>
          </cell>
          <cell r="D194">
            <v>26.477</v>
          </cell>
        </row>
        <row r="195">
          <cell r="A195" t="str">
            <v>7087 ШПИК С ЧЕСНОК.И ПЕРЦЕМ к/в в/у 0.3кг_50с  ОСТАНКИНО</v>
          </cell>
          <cell r="D195">
            <v>24</v>
          </cell>
        </row>
        <row r="196">
          <cell r="A196" t="str">
            <v>7090 СВИНИНА ПО-ДОМ. к/в мл/к в/у 0.3кг_50с  ОСТАНКИНО</v>
          </cell>
          <cell r="D196">
            <v>42</v>
          </cell>
        </row>
        <row r="197">
          <cell r="A197" t="str">
            <v>7092 БЕКОН Папа может с/к с/н в/у 1/140_50с  ОСТАНКИНО</v>
          </cell>
          <cell r="D197">
            <v>237</v>
          </cell>
        </row>
        <row r="198">
          <cell r="A198" t="str">
            <v>7105 МИЛАНО с/к с/н мгс 1/90 12шт.  ОСТАНКИНО</v>
          </cell>
          <cell r="D198">
            <v>18</v>
          </cell>
        </row>
        <row r="199">
          <cell r="A199" t="str">
            <v>7106 ТОСКАНО с/к с/н мгс 1/90 12шт.  ОСТАНКИНО</v>
          </cell>
          <cell r="D199">
            <v>21</v>
          </cell>
        </row>
        <row r="200">
          <cell r="A200" t="str">
            <v>7107 САН-РЕМО с/в с/н мгс 1/90 12шт.  ОСТАНКИНО</v>
          </cell>
          <cell r="D200">
            <v>14</v>
          </cell>
        </row>
        <row r="201">
          <cell r="A201" t="str">
            <v>7126 МОЛОЧНАЯ Останкино вар п/о 0.4кг 8шт.  ОСТАНКИНО</v>
          </cell>
          <cell r="D201">
            <v>-1</v>
          </cell>
        </row>
        <row r="202">
          <cell r="A202" t="str">
            <v>7149 БАЛЫКОВАЯ Коровино п/к в/у 0.84кг_50с  ОСТАНКИНО</v>
          </cell>
          <cell r="D202">
            <v>11</v>
          </cell>
        </row>
        <row r="203">
          <cell r="A203" t="str">
            <v>7154 СЕРВЕЛАТ ЗЕРНИСТЫЙ ПМ в/к в/у 0.35кг_50с  ОСТАНКИНО</v>
          </cell>
          <cell r="D203">
            <v>582</v>
          </cell>
        </row>
        <row r="204">
          <cell r="A204" t="str">
            <v>7166 СЕРВЕЛТ ОХОТНИЧИЙ ПМ в/к в/у_50с  ОСТАНКИНО</v>
          </cell>
          <cell r="D204">
            <v>44.884</v>
          </cell>
        </row>
        <row r="205">
          <cell r="A205" t="str">
            <v>7169 СЕРВЕЛАТ ОХОТНИЧИЙ ПМ в/к в/у 0.35кг_50с  ОСТАНКИНО</v>
          </cell>
          <cell r="D205">
            <v>642</v>
          </cell>
        </row>
        <row r="206">
          <cell r="A206" t="str">
            <v>7187 ГРУДИНКА ПРЕМИУМ к/в мл/к в/у 0,3кг_50с ОСТАНКИНО</v>
          </cell>
          <cell r="D206">
            <v>81</v>
          </cell>
        </row>
        <row r="207">
          <cell r="A207" t="str">
            <v>7231 КЛАССИЧЕСКАЯ ПМ вар п/о 0,3кг 8шт_209к ОСТАНКИНО</v>
          </cell>
          <cell r="D207">
            <v>88</v>
          </cell>
        </row>
        <row r="208">
          <cell r="A208" t="str">
            <v>7232 БОЯNСКАЯ ПМ п/к в/у 0,28кг 8шт_209к ОСТАНКИНО</v>
          </cell>
          <cell r="D208">
            <v>316</v>
          </cell>
        </row>
        <row r="209">
          <cell r="A209" t="str">
            <v>7235 ВЕТЧ.КЛАССИЧЕСКАЯ ПМ п/о 0,35кг 8шт_209к ОСТАНКИНО</v>
          </cell>
          <cell r="D209">
            <v>15</v>
          </cell>
        </row>
        <row r="210">
          <cell r="A210" t="str">
            <v>7236 СЕРВЕЛАТ КАРЕЛЬСКИЙ в/к в/у 0,28кг_209к ОСТАНКИНО</v>
          </cell>
          <cell r="D210">
            <v>363</v>
          </cell>
        </row>
        <row r="211">
          <cell r="A211" t="str">
            <v>7241 САЛЯМИ Папа может п/к в/у 0,28кг_209к ОСТАНКИНО</v>
          </cell>
          <cell r="D211">
            <v>83</v>
          </cell>
        </row>
        <row r="212">
          <cell r="A212" t="str">
            <v>7244 ФИЛЕЙНЫЕ Папа может сос ц/о мгс 0,72*4 ОСТАНКИНО</v>
          </cell>
          <cell r="D212">
            <v>1.476</v>
          </cell>
        </row>
        <row r="213">
          <cell r="A213" t="str">
            <v>7245 ВЕТЧ.ФИЛЕЙНАЯ ПМ п/о 0,4кг 8шт ОСТАНКИНО</v>
          </cell>
          <cell r="D213">
            <v>50</v>
          </cell>
        </row>
        <row r="214">
          <cell r="A214" t="str">
            <v>Балык говяжий с/к "Эликатессе" 0,10 кг.шт. нарезка (лоток с ср.защ.атм.)  СПК</v>
          </cell>
          <cell r="D214">
            <v>15</v>
          </cell>
        </row>
        <row r="215">
          <cell r="A215" t="str">
            <v>Балык свиной с/к "Эликатессе" 0,10 кг.шт. нарезка (лоток с ср.защ.атм.)  СПК</v>
          </cell>
          <cell r="D215">
            <v>-1</v>
          </cell>
        </row>
        <row r="216">
          <cell r="A216" t="str">
            <v>Балыковая с/к 200 гр. срез "Эликатессе" термоформ.пак.  СПК</v>
          </cell>
          <cell r="D216">
            <v>7</v>
          </cell>
        </row>
        <row r="217">
          <cell r="A217" t="str">
            <v>БОНУС МОЛОЧНЫЕ КЛАССИЧЕСКИЕ сос п/о в/у 0.3кг (6084)  ОСТАНКИНО</v>
          </cell>
          <cell r="D217">
            <v>9</v>
          </cell>
        </row>
        <row r="218">
          <cell r="A218" t="str">
            <v>БОНУС МОЛОЧНЫЕ КЛАССИЧЕСКИЕ сос п/о мгс 2*4_С (4980)  ОСТАНКИНО</v>
          </cell>
          <cell r="D218">
            <v>8.4809999999999999</v>
          </cell>
        </row>
        <row r="219">
          <cell r="A219" t="str">
            <v>БОНУС СОЧНЫЕ сос п/о мгс 0.41кг_UZ (6087)  ОСТАНКИНО</v>
          </cell>
          <cell r="D219">
            <v>42</v>
          </cell>
        </row>
        <row r="220">
          <cell r="A220" t="str">
            <v>БОНУС_ 017  Сосиски Вязанка Сливочные, Вязанка амицел ВЕС.ПОКОМ</v>
          </cell>
          <cell r="D220">
            <v>1.395</v>
          </cell>
        </row>
        <row r="221">
          <cell r="A221" t="str">
            <v>БОНУС_ 456  Колбаса Филейная ТМ Особый рецепт ВЕС большой батон  ПОКОМ</v>
          </cell>
          <cell r="D221">
            <v>6.1230000000000002</v>
          </cell>
        </row>
        <row r="222">
          <cell r="A222" t="str">
            <v>БОНУС_079  Колбаса Сервелат Кремлевский,  0.35 кг, ПОКОМ</v>
          </cell>
          <cell r="D222">
            <v>-3</v>
          </cell>
        </row>
        <row r="223">
          <cell r="A223" t="str">
            <v>БОНУС_307 Колбаса Сервелат Мясорубский с мелкорубленным окороком 0,35 кг срез ТМ Стародворье   Поком</v>
          </cell>
          <cell r="D223">
            <v>3</v>
          </cell>
        </row>
        <row r="224">
          <cell r="A224" t="str">
            <v>БОНУС_319  Колбаса вареная Филейская ТМ Вязанка ТС Классическая, 0,45 кг. ПОКОМ</v>
          </cell>
          <cell r="D224">
            <v>7</v>
          </cell>
        </row>
        <row r="225">
          <cell r="A225" t="str">
            <v>БОНУС_412  Сосиски Баварские ТМ Стародворье 0,35 кг ПОКОМ</v>
          </cell>
          <cell r="D225">
            <v>6</v>
          </cell>
        </row>
        <row r="226">
          <cell r="A226" t="str">
            <v>БОНУС_Готовые чебупели с ветчиной и сыром Горячая штучка 0,3кг зам  ПОКОМ</v>
          </cell>
          <cell r="D226">
            <v>5</v>
          </cell>
        </row>
        <row r="227">
          <cell r="A227" t="str">
            <v>БОНУС_Готовые чебупели сочные с мясом ТМ Горячая штучка  0,3кг зам    ПОКОМ</v>
          </cell>
          <cell r="D227">
            <v>1</v>
          </cell>
        </row>
        <row r="228">
          <cell r="A228" t="str">
            <v>БОНУС_Колбаса Сервелат Филедворский, фиброуз, в/у 0,35 кг срез,  ПОКОМ</v>
          </cell>
          <cell r="D228">
            <v>2</v>
          </cell>
        </row>
        <row r="229">
          <cell r="A229" t="str">
            <v>БОНУС_Пельмени Бульмени с говядиной и свининой ТМ Горячая штучка. флоу-пак сфера 0,4 кг ПОКОМ</v>
          </cell>
          <cell r="D229">
            <v>10</v>
          </cell>
        </row>
        <row r="230">
          <cell r="A230" t="str">
            <v>Бутербродная вареная 0,47 кг шт.  СПК</v>
          </cell>
          <cell r="D230">
            <v>1</v>
          </cell>
        </row>
        <row r="231">
          <cell r="A231" t="str">
            <v>Вацлавская п/к (черева) 390 гр.шт. термоус.пак  СПК</v>
          </cell>
          <cell r="D231">
            <v>5</v>
          </cell>
        </row>
        <row r="232">
          <cell r="A232" t="str">
            <v>Готовые бельмеши сочные с мясом ТМ Горячая штучка 0,3кг зам  ПОКОМ</v>
          </cell>
          <cell r="D232">
            <v>73</v>
          </cell>
        </row>
        <row r="233">
          <cell r="A233" t="str">
            <v>Готовые чебупели острые с мясом Горячая штучка 0,3 кг зам  ПОКОМ</v>
          </cell>
          <cell r="D233">
            <v>133</v>
          </cell>
        </row>
        <row r="234">
          <cell r="A234" t="str">
            <v>Готовые чебупели с ветчиной и сыром Горячая штучка 0,3кг зам  ПОКОМ</v>
          </cell>
          <cell r="D234">
            <v>257</v>
          </cell>
        </row>
        <row r="235">
          <cell r="A235" t="str">
            <v>Готовые чебупели сочные с мясом ТМ Горячая штучка  0,3кг зам  ПОКОМ</v>
          </cell>
          <cell r="D235">
            <v>399</v>
          </cell>
        </row>
        <row r="236">
          <cell r="A236" t="str">
            <v>Готовые чебуреки с мясом ТМ Горячая штучка 0,09 кг флоу-пак ПОКОМ</v>
          </cell>
          <cell r="D236">
            <v>84</v>
          </cell>
        </row>
        <row r="237">
          <cell r="A237" t="str">
            <v>Грудинка "По-московски" в/к термоус.пак.  СПК</v>
          </cell>
          <cell r="D237">
            <v>4.1360000000000001</v>
          </cell>
        </row>
        <row r="238">
          <cell r="A238" t="str">
            <v>Гуцульская с/к "КолбасГрад" 160 гр.шт. термоус. пак  СПК</v>
          </cell>
          <cell r="D238">
            <v>12</v>
          </cell>
        </row>
        <row r="239">
          <cell r="A239" t="str">
            <v>Дельгаро с/в "Эликатессе" 140 гр.шт.  СПК</v>
          </cell>
          <cell r="D239">
            <v>3</v>
          </cell>
        </row>
        <row r="240">
          <cell r="A240" t="str">
            <v>Деревенская с чесночком и сальцем п/к (черева) 390 гр.шт. термоус. пак.  СПК</v>
          </cell>
          <cell r="D240">
            <v>19</v>
          </cell>
        </row>
        <row r="241">
          <cell r="A241" t="str">
            <v>Докторская вареная в/с 0,47 кг шт.  СПК</v>
          </cell>
          <cell r="D241">
            <v>1</v>
          </cell>
        </row>
        <row r="242">
          <cell r="A242" t="str">
            <v>Докторская вареная термоус.пак. "Высокий вкус"  СПК</v>
          </cell>
          <cell r="D242">
            <v>3.3940000000000001</v>
          </cell>
        </row>
        <row r="243">
          <cell r="A243" t="str">
            <v>ЖАР-ладушки с клубникой и вишней ТМ Стародворье 0,2 кг ПОКОМ</v>
          </cell>
          <cell r="D243">
            <v>6</v>
          </cell>
        </row>
        <row r="244">
          <cell r="A244" t="str">
            <v>ЖАР-ладушки с мясом 0,2кг ТМ Стародворье  ПОКОМ</v>
          </cell>
          <cell r="D244">
            <v>64</v>
          </cell>
        </row>
        <row r="245">
          <cell r="A245" t="str">
            <v>ЖАР-ладушки с яблоком и грушей ТМ Стародворье 0,2 кг. ПОКОМ</v>
          </cell>
          <cell r="D245">
            <v>1</v>
          </cell>
        </row>
        <row r="246">
          <cell r="A246" t="str">
            <v>Карбонад Юбилейный термоус.пак.  СПК</v>
          </cell>
          <cell r="D246">
            <v>1.944</v>
          </cell>
        </row>
        <row r="247">
          <cell r="A247" t="str">
            <v>Каша гречневая с говядиной "СПК" ж/б 0,340 кг.шт. термоус. пл. ЧМК  СПК</v>
          </cell>
          <cell r="D247">
            <v>8</v>
          </cell>
        </row>
        <row r="248">
          <cell r="A248" t="str">
            <v>Каша перловая с говядиной "СПК" ж/б 0,340 кг.шт. термоус. пл. ЧМК СПК</v>
          </cell>
          <cell r="D248">
            <v>8</v>
          </cell>
        </row>
        <row r="249">
          <cell r="A249" t="str">
            <v>Классическая с/к 80 гр.шт.нар. (лоток с ср.защ.атм.)  СПК</v>
          </cell>
          <cell r="D249">
            <v>-3</v>
          </cell>
        </row>
        <row r="250">
          <cell r="A250" t="str">
            <v>Колбаски ПодПивасики оригинальные с/к 0,10 кг.шт. термофор.пак.  СПК</v>
          </cell>
          <cell r="D250">
            <v>167</v>
          </cell>
        </row>
        <row r="251">
          <cell r="A251" t="str">
            <v>Колбаски ПодПивасики острые с/к 0,10 кг.шт. термофор.пак.  СПК</v>
          </cell>
          <cell r="D251">
            <v>169</v>
          </cell>
        </row>
        <row r="252">
          <cell r="A252" t="str">
            <v>Колбаски ПодПивасики с сыром с/к 100 гр.шт. (в ср.защ.атм.)  СПК</v>
          </cell>
          <cell r="D252">
            <v>29</v>
          </cell>
        </row>
        <row r="253">
          <cell r="A253" t="str">
            <v>Круггетсы с сырным соусом ТМ Горячая штучка 0,25 кг зам  ПОКОМ</v>
          </cell>
          <cell r="D253">
            <v>168</v>
          </cell>
        </row>
        <row r="254">
          <cell r="A254" t="str">
            <v>Круггетсы сочные ТМ Горячая штучка ТС Круггетсы 0,25 кг зам  ПОКОМ</v>
          </cell>
          <cell r="D254">
            <v>175</v>
          </cell>
        </row>
        <row r="255">
          <cell r="A255" t="str">
            <v>Ла Фаворте с/в "Эликатессе" 140 гр.шт.  СПК</v>
          </cell>
          <cell r="D255">
            <v>4</v>
          </cell>
        </row>
        <row r="256">
          <cell r="A256" t="str">
            <v>Любительская вареная термоус.пак. "Высокий вкус"  СПК</v>
          </cell>
          <cell r="D256">
            <v>3.8650000000000002</v>
          </cell>
        </row>
        <row r="257">
          <cell r="A257" t="str">
            <v>Мини-пицца с ветчиной и сыром ТМ Зареченские ВЕС,  ПОКОМ</v>
          </cell>
          <cell r="D257">
            <v>3</v>
          </cell>
        </row>
        <row r="258">
          <cell r="A258" t="str">
            <v>Мини-сосиски в тесте 3,7кг ВЕС заморож. ТМ Зареченские  ПОКОМ</v>
          </cell>
          <cell r="D258">
            <v>48.1</v>
          </cell>
        </row>
        <row r="259">
          <cell r="A259" t="str">
            <v>Мини-чебуречки с мясом ВЕС 5,5кг ТМ Зареченские  ПОКОМ</v>
          </cell>
          <cell r="D259">
            <v>5.5</v>
          </cell>
        </row>
        <row r="260">
          <cell r="A260" t="str">
            <v>Мини-шарики с курочкой и сыром ТМ Зареченские ВЕС  ПОКОМ</v>
          </cell>
          <cell r="D260">
            <v>84</v>
          </cell>
        </row>
        <row r="261">
          <cell r="A261" t="str">
            <v>Наггетсы из печи 0,25кг ТМ Вязанка ТС Няняггетсы Сливушки замор.  ПОКОМ</v>
          </cell>
          <cell r="D261">
            <v>307</v>
          </cell>
        </row>
        <row r="262">
          <cell r="A262" t="str">
            <v>Наггетсы Нагетосы Сочная курочка ТМ Горячая штучка 0,25 кг зам  ПОКОМ</v>
          </cell>
          <cell r="D262">
            <v>308</v>
          </cell>
        </row>
        <row r="263">
          <cell r="A263" t="str">
            <v>Наггетсы с индейкой 0,25кг ТМ Вязанка ТС Няняггетсы Сливушки НД2 замор.  ПОКОМ</v>
          </cell>
          <cell r="D263">
            <v>215</v>
          </cell>
        </row>
        <row r="264">
          <cell r="A264" t="str">
            <v>Наггетсы с куриным филе и сыром ТМ Вязанка 0,25 кг ПОКОМ</v>
          </cell>
          <cell r="D264">
            <v>158</v>
          </cell>
        </row>
        <row r="265">
          <cell r="A265" t="str">
            <v>Наггетсы Хрустящие 0,3кг ТМ Зареченские  ПОКОМ</v>
          </cell>
          <cell r="D265">
            <v>21</v>
          </cell>
        </row>
        <row r="266">
          <cell r="A266" t="str">
            <v>Наггетсы Хрустящие ТМ Зареченские. ВЕС ПОКОМ</v>
          </cell>
          <cell r="D266">
            <v>138</v>
          </cell>
        </row>
        <row r="267">
          <cell r="A267" t="str">
            <v>Оригинальная с перцем с/к  СПК</v>
          </cell>
          <cell r="D267">
            <v>12.27</v>
          </cell>
        </row>
        <row r="268">
          <cell r="A268" t="str">
            <v>Оригинальная с перцем с/к 0,235 кг.шт.  СПК</v>
          </cell>
          <cell r="D268">
            <v>10</v>
          </cell>
        </row>
        <row r="269">
          <cell r="A269" t="str">
            <v>Пекерсы с индейкой в сливочном соусе ТМ Горячая штучка 0,25 кг зам  ПОКОМ</v>
          </cell>
          <cell r="D269">
            <v>70</v>
          </cell>
        </row>
        <row r="270">
          <cell r="A270" t="str">
            <v>Пельмени Бигбули #МЕГАВКУСИЩЕ с сочной грудинкой 0,43 кг  ПОКОМ</v>
          </cell>
          <cell r="D270">
            <v>1</v>
          </cell>
        </row>
        <row r="271">
          <cell r="A271" t="str">
            <v>Пельмени Бигбули #МЕГАВКУСИЩЕ с сочной грудинкой ТМ Горячая штучка 0,4 кг. ПОКОМ</v>
          </cell>
          <cell r="D271">
            <v>29</v>
          </cell>
        </row>
        <row r="272">
          <cell r="A272" t="str">
            <v>Пельмени Бигбули #МЕГАВКУСИЩЕ с сочной грудинкой ТМ Горячая штучка 0,7 кг. ПОКОМ</v>
          </cell>
          <cell r="D272">
            <v>53</v>
          </cell>
        </row>
        <row r="273">
          <cell r="A273" t="str">
            <v>Пельмени Бигбули с мясом ТМ Горячая штучка. флоу-пак сфера 0,4 кг. ПОКОМ</v>
          </cell>
          <cell r="D273">
            <v>46</v>
          </cell>
        </row>
        <row r="274">
          <cell r="A274" t="str">
            <v>Пельмени Бигбули с мясом ТМ Горячая штучка. флоу-пак сфера 0,7 кг ПОКОМ</v>
          </cell>
          <cell r="D274">
            <v>68</v>
          </cell>
        </row>
        <row r="275">
          <cell r="A275" t="str">
            <v>Пельмени Бигбули со сливочным маслом ТМ Горячая штучка, флоу-пак сфера 0,4. ПОКОМ</v>
          </cell>
          <cell r="D275">
            <v>44</v>
          </cell>
        </row>
        <row r="276">
          <cell r="A276" t="str">
            <v>Пельмени Бигбули со сливочным маслом ТМ Горячая штучка, флоу-пак сфера 0,7. ПОКОМ</v>
          </cell>
          <cell r="D276">
            <v>45</v>
          </cell>
        </row>
        <row r="277">
          <cell r="A277" t="str">
            <v>Пельмени Бульмени мини с мясом и оливковым маслом 0,7 кг ТМ Горячая штучка  ПОКОМ</v>
          </cell>
          <cell r="D277">
            <v>128</v>
          </cell>
        </row>
        <row r="278">
          <cell r="A278" t="str">
            <v>Пельмени Бульмени с говядиной и свининой Наваристые 2,7кг Горячая штучка ВЕС  ПОКОМ</v>
          </cell>
          <cell r="D278">
            <v>13.5</v>
          </cell>
        </row>
        <row r="279">
          <cell r="A279" t="str">
            <v>Пельмени Бульмени с говядиной и свининой Наваристые 5кг Горячая штучка ВЕС  ПОКОМ</v>
          </cell>
          <cell r="D279">
            <v>245</v>
          </cell>
        </row>
        <row r="280">
          <cell r="A280" t="str">
            <v>Пельмени Бульмени с говядиной и свининой ТМ Горячая штучка. флоу-пак сфера 0,4 кг ПОКОМ</v>
          </cell>
          <cell r="D280">
            <v>226</v>
          </cell>
        </row>
        <row r="281">
          <cell r="A281" t="str">
            <v>Пельмени Бульмени с говядиной и свининой ТМ Горячая штучка. флоу-пак сфера 0,7 кг ПОКОМ</v>
          </cell>
          <cell r="D281">
            <v>377</v>
          </cell>
        </row>
        <row r="282">
          <cell r="A282" t="str">
            <v>Пельмени Бульмени со сливочным маслом ТМ Горячая штучка. флоу-пак сфера 0,4 кг. ПОКОМ</v>
          </cell>
          <cell r="D282">
            <v>256</v>
          </cell>
        </row>
        <row r="283">
          <cell r="A283" t="str">
            <v>Пельмени Бульмени со сливочным маслом ТМ Горячая штучка.флоу-пак сфера 0,7 кг. ПОКОМ</v>
          </cell>
          <cell r="D283">
            <v>436</v>
          </cell>
        </row>
        <row r="284">
          <cell r="A284" t="str">
            <v>Пельмени Бульмени хрустящие с мясом 0,22 кг ТМ Горячая штучка  ПОКОМ</v>
          </cell>
          <cell r="D284">
            <v>101</v>
          </cell>
        </row>
        <row r="285">
          <cell r="A285" t="str">
            <v>Пельмени Медвежьи ушки с фермерскими сливками 0,7кг  ПОКОМ</v>
          </cell>
          <cell r="D285">
            <v>17</v>
          </cell>
        </row>
        <row r="286">
          <cell r="A286" t="str">
            <v>Пельмени Медвежьи ушки с фермерской свининой и говядиной Малые 0,7кг  ПОКОМ</v>
          </cell>
          <cell r="D286">
            <v>23</v>
          </cell>
        </row>
        <row r="287">
          <cell r="A287" t="str">
            <v>Пельмени Мясорубские с рубленой грудинкой ТМ Стародворье флоупак  0,7 кг. ПОКОМ</v>
          </cell>
          <cell r="D287">
            <v>15</v>
          </cell>
        </row>
        <row r="288">
          <cell r="A288" t="str">
            <v>Пельмени Мясорубские ТМ Стародворье фоупак равиоли 0,7 кг  ПОКОМ</v>
          </cell>
          <cell r="D288">
            <v>266</v>
          </cell>
        </row>
        <row r="289">
          <cell r="A289" t="str">
            <v>Пельмени Отборные из свинины и говядины 0,9 кг ТМ Стародворье ТС Медвежье ушко  ПОКОМ</v>
          </cell>
          <cell r="D289">
            <v>123</v>
          </cell>
        </row>
        <row r="290">
          <cell r="A290" t="str">
            <v>Пельмени С говядиной и свининой, ВЕС, сфера пуговки Мясная Галерея  ПОКОМ</v>
          </cell>
          <cell r="D290">
            <v>65</v>
          </cell>
        </row>
        <row r="291">
          <cell r="A291" t="str">
            <v>Пельмени Со свининой и говядиной ТМ Особый рецепт Любимая ложка 1,0 кг  ПОКОМ</v>
          </cell>
          <cell r="D291">
            <v>167</v>
          </cell>
        </row>
        <row r="292">
          <cell r="A292" t="str">
            <v>Пельмени Сочные сфера 0,8 кг ТМ Стародворье  ПОКОМ</v>
          </cell>
          <cell r="D292">
            <v>11</v>
          </cell>
        </row>
        <row r="293">
          <cell r="A293" t="str">
            <v>Пирожки с мясом 0,3кг ТМ Зареченские  ПОКОМ</v>
          </cell>
          <cell r="D293">
            <v>3</v>
          </cell>
        </row>
        <row r="294">
          <cell r="A294" t="str">
            <v>Пирожки с мясом 3,7кг ВЕС ТМ Зареченские  ПОКОМ</v>
          </cell>
          <cell r="D294">
            <v>25.9</v>
          </cell>
        </row>
        <row r="295">
          <cell r="A295" t="str">
            <v>Покровская вареная 0,47 кг шт.  СПК</v>
          </cell>
          <cell r="D295">
            <v>-3</v>
          </cell>
        </row>
        <row r="296">
          <cell r="A296" t="str">
            <v>Ричеза с/к 230 гр.шт.  СПК</v>
          </cell>
          <cell r="D296">
            <v>9</v>
          </cell>
        </row>
        <row r="297">
          <cell r="A297" t="str">
            <v>Сальчетти с/к 230 гр.шт.  СПК</v>
          </cell>
          <cell r="D297">
            <v>6</v>
          </cell>
        </row>
        <row r="298">
          <cell r="A298" t="str">
            <v>Сальчичон с/к 200 гр. срез "Эликатессе" термоформ.пак.  СПК</v>
          </cell>
          <cell r="D298">
            <v>-1</v>
          </cell>
        </row>
        <row r="299">
          <cell r="A299" t="str">
            <v>Салями с/к 100 гр.шт.нар. (лоток с ср.защ.атм.)  СПК</v>
          </cell>
          <cell r="D299">
            <v>8</v>
          </cell>
        </row>
        <row r="300">
          <cell r="A300" t="str">
            <v>Салями Трюфель с/в "Эликатессе" 0,16 кг.шт.  СПК</v>
          </cell>
          <cell r="D300">
            <v>8</v>
          </cell>
        </row>
        <row r="301">
          <cell r="A301" t="str">
            <v>Сардельки "Докторские" (черева) ( в ср.защ.атм.) 1.0 кг. "Высокий вкус"  СПК</v>
          </cell>
          <cell r="D301">
            <v>17.678000000000001</v>
          </cell>
        </row>
        <row r="302">
          <cell r="A302" t="str">
            <v>Сардельки из говядины (черева) (в ср.защ.атм.) "Высокий вкус"  СПК</v>
          </cell>
          <cell r="D302">
            <v>2.8849999999999998</v>
          </cell>
        </row>
        <row r="303">
          <cell r="A303" t="str">
            <v>Семейная с чесночком Экстра вареная  СПК</v>
          </cell>
          <cell r="D303">
            <v>0.39900000000000002</v>
          </cell>
        </row>
        <row r="304">
          <cell r="A304" t="str">
            <v>Сервелат Европейский в/к, в/с 0,38 кг.шт.термофор.пак  СПК</v>
          </cell>
          <cell r="D304">
            <v>-1</v>
          </cell>
        </row>
        <row r="305">
          <cell r="A305" t="str">
            <v>Сервелат мелкозернистый в/к 0,5 кг.шт. термоус.пак. "Высокий вкус"  СПК</v>
          </cell>
          <cell r="D305">
            <v>10</v>
          </cell>
        </row>
        <row r="306">
          <cell r="A306" t="str">
            <v>Сервелат Финский в/к 0,38 кг.шт. термофор.пак.  СПК</v>
          </cell>
          <cell r="D306">
            <v>-1</v>
          </cell>
        </row>
        <row r="307">
          <cell r="A307" t="str">
            <v>Сибирская особая с/к 0,10 кг.шт. нарезка (лоток с ср.защ.атм.)  СПК</v>
          </cell>
          <cell r="D307">
            <v>19</v>
          </cell>
        </row>
        <row r="308">
          <cell r="A308" t="str">
            <v>Сибирская особая с/к 0,235 кг шт.  СПК</v>
          </cell>
          <cell r="D308">
            <v>15</v>
          </cell>
        </row>
        <row r="309">
          <cell r="A309" t="str">
            <v>Сосиски "Баварские" 0,36 кг.шт. вак.упак.  СПК</v>
          </cell>
          <cell r="D309">
            <v>1</v>
          </cell>
        </row>
        <row r="310">
          <cell r="A310" t="str">
            <v>Сосиски "Молочные" 0,36 кг.шт. вак.упак.  СПК</v>
          </cell>
          <cell r="D310">
            <v>3</v>
          </cell>
        </row>
        <row r="311">
          <cell r="A311" t="str">
            <v>Сосиски Классические (в ср.защ.атм.) СПК</v>
          </cell>
          <cell r="D311">
            <v>3.6509999999999998</v>
          </cell>
        </row>
        <row r="312">
          <cell r="A312" t="str">
            <v>Сосиски Мусульманские "Просто выгодно" (в ср.защ.атм.)  СПК</v>
          </cell>
          <cell r="D312">
            <v>4.8529999999999998</v>
          </cell>
        </row>
        <row r="313">
          <cell r="A313" t="str">
            <v>Сосиски Хот-дог подкопченные (лоток с ср.защ.атм.)  СПК</v>
          </cell>
          <cell r="D313">
            <v>2.5059999999999998</v>
          </cell>
        </row>
        <row r="314">
          <cell r="A314" t="str">
            <v>Сочный мегачебурек ТМ Зареченские ВЕС ПОКОМ</v>
          </cell>
          <cell r="D314">
            <v>60.48</v>
          </cell>
        </row>
        <row r="315">
          <cell r="A315" t="str">
            <v>У_517  Сосиски С сыром ТМ Ядрена копоть 0,3кг  ПОКОМ</v>
          </cell>
          <cell r="D315">
            <v>-14</v>
          </cell>
        </row>
        <row r="316">
          <cell r="A316" t="str">
            <v>Утренняя вареная ВЕС СПК</v>
          </cell>
          <cell r="D316">
            <v>4.8259999999999996</v>
          </cell>
        </row>
        <row r="317">
          <cell r="A317" t="str">
            <v>Уши свиные копченые к пиву 0,15кг нар. д/ф шт.  СПК</v>
          </cell>
          <cell r="D317">
            <v>18</v>
          </cell>
        </row>
        <row r="318">
          <cell r="A318" t="str">
            <v>Фестивальная пора с/к 100 гр.шт.нар. (лоток с ср.защ.атм.)  СПК</v>
          </cell>
          <cell r="D318">
            <v>33</v>
          </cell>
        </row>
        <row r="319">
          <cell r="A319" t="str">
            <v>Фестивальная пора с/к 235 гр.шт.  СПК</v>
          </cell>
          <cell r="D319">
            <v>19</v>
          </cell>
        </row>
        <row r="320">
          <cell r="A320" t="str">
            <v>Фестивальная пора с/к термоус.пак  СПК</v>
          </cell>
          <cell r="D320">
            <v>6.5730000000000004</v>
          </cell>
        </row>
        <row r="321">
          <cell r="A321" t="str">
            <v>Фирменная с/к 200 гр. срез "Эликатессе" термоформ.пак.  СПК</v>
          </cell>
          <cell r="D321">
            <v>3</v>
          </cell>
        </row>
        <row r="322">
          <cell r="A322" t="str">
            <v>Фуэт с/в "Эликатессе" 160 гр.шт.  СПК</v>
          </cell>
          <cell r="D322">
            <v>5</v>
          </cell>
        </row>
        <row r="323">
          <cell r="A323" t="str">
            <v>Хинкали Классические ТМ Зареченские ВЕС ПОКОМ</v>
          </cell>
          <cell r="D323">
            <v>45</v>
          </cell>
        </row>
        <row r="324">
          <cell r="A324" t="str">
            <v>Хот-догстер ТМ Горячая штучка ТС Хот-Догстер флоу-пак 0,09 кг. ПОКОМ</v>
          </cell>
          <cell r="D324">
            <v>146</v>
          </cell>
        </row>
        <row r="325">
          <cell r="A325" t="str">
            <v>Хотстеры с сыром 0,25кг ТМ Горячая штучка  ПОКОМ</v>
          </cell>
          <cell r="D325">
            <v>152</v>
          </cell>
        </row>
        <row r="326">
          <cell r="A326" t="str">
            <v>Хотстеры ТМ Горячая штучка ТС Хотстеры 0,25 кг зам  ПОКОМ</v>
          </cell>
          <cell r="D326">
            <v>211</v>
          </cell>
        </row>
        <row r="327">
          <cell r="A327" t="str">
            <v>Хрустящие крылышки острые к пиву ТМ Горячая штучка 0,3кг зам  ПОКОМ</v>
          </cell>
          <cell r="D327">
            <v>101</v>
          </cell>
        </row>
        <row r="328">
          <cell r="A328" t="str">
            <v>Хрустящие крылышки ТМ Горячая штучка 0,3 кг зам  ПОКОМ</v>
          </cell>
          <cell r="D328">
            <v>95</v>
          </cell>
        </row>
        <row r="329">
          <cell r="A329" t="str">
            <v>Чебупели Курочка гриль ТМ Горячая штучка, 0,3 кг зам  ПОКОМ</v>
          </cell>
          <cell r="D329">
            <v>65</v>
          </cell>
        </row>
        <row r="330">
          <cell r="A330" t="str">
            <v>Чебупицца курочка по-итальянски Горячая штучка 0,25 кг зам  ПОКОМ</v>
          </cell>
          <cell r="D330">
            <v>457</v>
          </cell>
        </row>
        <row r="331">
          <cell r="A331" t="str">
            <v>Чебупицца Пепперони ТМ Горячая штучка ТС Чебупицца 0.25кг зам  ПОКОМ</v>
          </cell>
          <cell r="D331">
            <v>474</v>
          </cell>
        </row>
        <row r="332">
          <cell r="A332" t="str">
            <v>Чебуреки сочные ВЕС ТМ Зареченские  ПОКОМ</v>
          </cell>
          <cell r="D332">
            <v>145</v>
          </cell>
        </row>
        <row r="333">
          <cell r="A333" t="str">
            <v>Шпикачки Русские (черева) (в ср.защ.атм.) "Высокий вкус"  СПК</v>
          </cell>
          <cell r="D333">
            <v>11.396000000000001</v>
          </cell>
        </row>
        <row r="334">
          <cell r="A334" t="str">
            <v>Эликапреза с/в "Эликатессе" 85 гр.шт. нарезка (лоток с ср.защ.атм.)  СПК</v>
          </cell>
          <cell r="D334">
            <v>-1</v>
          </cell>
        </row>
        <row r="335">
          <cell r="A335" t="str">
            <v>Юбилейная с/к 0,235 кг.шт.  СПК</v>
          </cell>
          <cell r="D335">
            <v>44</v>
          </cell>
        </row>
        <row r="336">
          <cell r="A336" t="str">
            <v>Итого</v>
          </cell>
          <cell r="D336">
            <v>37815.671000000002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L114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N5" sqref="AN5"/>
    </sheetView>
  </sheetViews>
  <sheetFormatPr defaultColWidth="10.5" defaultRowHeight="11.45" customHeight="1" outlineLevelRow="1" x14ac:dyDescent="0.2"/>
  <cols>
    <col min="1" max="1" width="69.6640625" style="1" customWidth="1"/>
    <col min="2" max="2" width="4.1640625" style="1" customWidth="1"/>
    <col min="3" max="6" width="8" style="1" customWidth="1"/>
    <col min="7" max="7" width="6.83203125" style="5" bestFit="1" customWidth="1"/>
    <col min="8" max="8" width="5.33203125" style="5" bestFit="1" customWidth="1"/>
    <col min="9" max="9" width="5.1640625" style="5" bestFit="1" customWidth="1"/>
    <col min="10" max="10" width="7.6640625" style="5" bestFit="1" customWidth="1"/>
    <col min="11" max="11" width="6.33203125" style="5" bestFit="1" customWidth="1"/>
    <col min="12" max="13" width="6.5" style="5" bestFit="1" customWidth="1"/>
    <col min="14" max="14" width="6.5" style="5" customWidth="1"/>
    <col min="15" max="22" width="0.6640625" style="5" customWidth="1"/>
    <col min="23" max="23" width="6.6640625" style="5" bestFit="1" customWidth="1"/>
    <col min="24" max="24" width="6.5" style="5" bestFit="1" customWidth="1"/>
    <col min="25" max="25" width="6.5" style="5" customWidth="1"/>
    <col min="26" max="26" width="5.6640625" style="5" bestFit="1" customWidth="1"/>
    <col min="27" max="29" width="0.6640625" style="5" customWidth="1"/>
    <col min="30" max="30" width="6" style="5" bestFit="1" customWidth="1"/>
    <col min="31" max="34" width="6.6640625" style="5" bestFit="1" customWidth="1"/>
    <col min="35" max="35" width="10" style="5" customWidth="1"/>
    <col min="36" max="36" width="7.1640625" style="5" customWidth="1"/>
    <col min="37" max="38" width="1.1640625" style="5" customWidth="1"/>
    <col min="39" max="16384" width="10.5" style="5"/>
  </cols>
  <sheetData>
    <row r="1" spans="1:38" s="1" customFormat="1" ht="9.9499999999999993" customHeight="1" x14ac:dyDescent="0.2"/>
    <row r="2" spans="1:38" s="1" customFormat="1" ht="12.95" customHeight="1" outlineLevel="1" x14ac:dyDescent="0.2">
      <c r="A2" s="2" t="s">
        <v>0</v>
      </c>
    </row>
    <row r="3" spans="1:38" s="1" customFormat="1" ht="9.9499999999999993" customHeight="1" x14ac:dyDescent="0.2">
      <c r="AJ3" s="1" t="s">
        <v>143</v>
      </c>
    </row>
    <row r="4" spans="1:38" ht="12.95" customHeight="1" x14ac:dyDescent="0.2">
      <c r="A4" s="4"/>
      <c r="B4" s="4"/>
      <c r="C4" s="4" t="s">
        <v>1</v>
      </c>
      <c r="D4" s="4"/>
      <c r="E4" s="4"/>
      <c r="F4" s="4"/>
      <c r="G4" s="9" t="s">
        <v>118</v>
      </c>
      <c r="H4" s="10" t="s">
        <v>119</v>
      </c>
      <c r="I4" s="9" t="s">
        <v>120</v>
      </c>
      <c r="J4" s="9" t="s">
        <v>121</v>
      </c>
      <c r="K4" s="9" t="s">
        <v>122</v>
      </c>
      <c r="L4" s="9" t="s">
        <v>123</v>
      </c>
      <c r="M4" s="9" t="s">
        <v>123</v>
      </c>
      <c r="N4" s="9" t="s">
        <v>123</v>
      </c>
      <c r="O4" s="9" t="s">
        <v>123</v>
      </c>
      <c r="P4" s="9" t="s">
        <v>123</v>
      </c>
      <c r="Q4" s="9" t="s">
        <v>123</v>
      </c>
      <c r="R4" s="9" t="s">
        <v>123</v>
      </c>
      <c r="S4" s="11" t="s">
        <v>123</v>
      </c>
      <c r="T4" s="9" t="s">
        <v>124</v>
      </c>
      <c r="U4" s="11" t="s">
        <v>123</v>
      </c>
      <c r="V4" s="11" t="s">
        <v>123</v>
      </c>
      <c r="W4" s="9" t="s">
        <v>120</v>
      </c>
      <c r="X4" s="11" t="s">
        <v>123</v>
      </c>
      <c r="Y4" s="9" t="s">
        <v>125</v>
      </c>
      <c r="Z4" s="11" t="s">
        <v>126</v>
      </c>
      <c r="AA4" s="9" t="s">
        <v>127</v>
      </c>
      <c r="AB4" s="9" t="s">
        <v>128</v>
      </c>
      <c r="AC4" s="9" t="s">
        <v>129</v>
      </c>
      <c r="AD4" s="9" t="s">
        <v>130</v>
      </c>
      <c r="AE4" s="9" t="s">
        <v>120</v>
      </c>
      <c r="AF4" s="9" t="s">
        <v>120</v>
      </c>
      <c r="AG4" s="9" t="s">
        <v>120</v>
      </c>
      <c r="AH4" s="9" t="s">
        <v>131</v>
      </c>
      <c r="AI4" s="9" t="s">
        <v>132</v>
      </c>
      <c r="AJ4" s="11" t="s">
        <v>133</v>
      </c>
    </row>
    <row r="5" spans="1:38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L5" s="15" t="s">
        <v>134</v>
      </c>
      <c r="M5" s="15" t="s">
        <v>135</v>
      </c>
      <c r="N5" s="15" t="s">
        <v>136</v>
      </c>
      <c r="X5" s="15" t="s">
        <v>137</v>
      </c>
      <c r="AE5" s="15" t="s">
        <v>138</v>
      </c>
      <c r="AF5" s="15" t="s">
        <v>139</v>
      </c>
      <c r="AG5" s="15" t="s">
        <v>140</v>
      </c>
      <c r="AH5" s="15" t="s">
        <v>141</v>
      </c>
      <c r="AJ5" s="15" t="s">
        <v>137</v>
      </c>
    </row>
    <row r="6" spans="1:38" ht="11.1" customHeight="1" x14ac:dyDescent="0.2">
      <c r="A6" s="6"/>
      <c r="B6" s="6"/>
      <c r="C6" s="3"/>
      <c r="D6" s="3"/>
      <c r="E6" s="12">
        <f>SUM(E7:E156)</f>
        <v>111165.496</v>
      </c>
      <c r="F6" s="12">
        <f>SUM(F7:F156)</f>
        <v>78072.857999999993</v>
      </c>
      <c r="J6" s="12">
        <f>SUM(J7:J156)</f>
        <v>114936.58100000003</v>
      </c>
      <c r="K6" s="12">
        <f t="shared" ref="K6:X6" si="0">SUM(K7:K156)</f>
        <v>-3771.0849999999987</v>
      </c>
      <c r="L6" s="12">
        <f t="shared" si="0"/>
        <v>30160</v>
      </c>
      <c r="M6" s="12">
        <f t="shared" si="0"/>
        <v>20230</v>
      </c>
      <c r="N6" s="12">
        <f t="shared" si="0"/>
        <v>26630</v>
      </c>
      <c r="O6" s="12">
        <f t="shared" si="0"/>
        <v>0</v>
      </c>
      <c r="P6" s="12">
        <f t="shared" si="0"/>
        <v>0</v>
      </c>
      <c r="Q6" s="12">
        <f t="shared" si="0"/>
        <v>0</v>
      </c>
      <c r="R6" s="12">
        <f t="shared" si="0"/>
        <v>0</v>
      </c>
      <c r="S6" s="12">
        <f t="shared" si="0"/>
        <v>0</v>
      </c>
      <c r="T6" s="12">
        <f t="shared" si="0"/>
        <v>0</v>
      </c>
      <c r="U6" s="12">
        <f t="shared" si="0"/>
        <v>0</v>
      </c>
      <c r="V6" s="12">
        <f t="shared" si="0"/>
        <v>0</v>
      </c>
      <c r="W6" s="12">
        <f t="shared" si="0"/>
        <v>20272.299199999998</v>
      </c>
      <c r="X6" s="12">
        <f t="shared" si="0"/>
        <v>9900</v>
      </c>
      <c r="AA6" s="12">
        <f t="shared" ref="AA6" si="1">SUM(AA7:AA156)</f>
        <v>0</v>
      </c>
      <c r="AB6" s="12">
        <f t="shared" ref="AB6" si="2">SUM(AB7:AB156)</f>
        <v>0</v>
      </c>
      <c r="AC6" s="12">
        <f t="shared" ref="AC6" si="3">SUM(AC7:AC156)</f>
        <v>0</v>
      </c>
      <c r="AD6" s="12">
        <f t="shared" ref="AD6" si="4">SUM(AD7:AD156)</f>
        <v>9804</v>
      </c>
      <c r="AE6" s="12">
        <f t="shared" ref="AE6" si="5">SUM(AE7:AE156)</f>
        <v>21830.324200000003</v>
      </c>
      <c r="AF6" s="12">
        <f t="shared" ref="AF6" si="6">SUM(AF7:AF156)</f>
        <v>22434.0684</v>
      </c>
      <c r="AG6" s="12">
        <f t="shared" ref="AG6" si="7">SUM(AG7:AG156)</f>
        <v>19031.104599999999</v>
      </c>
      <c r="AH6" s="12">
        <f t="shared" ref="AH6" si="8">SUM(AH7:AH156)</f>
        <v>16564.525000000005</v>
      </c>
      <c r="AI6" s="12"/>
      <c r="AJ6" s="12">
        <f t="shared" ref="AJ6" si="9">SUM(AJ7:AJ156)</f>
        <v>5060.1000000000004</v>
      </c>
    </row>
    <row r="7" spans="1:38" s="1" customFormat="1" ht="11.1" customHeight="1" outlineLevel="1" x14ac:dyDescent="0.2">
      <c r="A7" s="7" t="s">
        <v>9</v>
      </c>
      <c r="B7" s="7" t="s">
        <v>8</v>
      </c>
      <c r="C7" s="8">
        <v>274.048</v>
      </c>
      <c r="D7" s="8">
        <v>763.26099999999997</v>
      </c>
      <c r="E7" s="8">
        <v>465.012</v>
      </c>
      <c r="F7" s="8">
        <v>552.87</v>
      </c>
      <c r="G7" s="1" t="str">
        <f>VLOOKUP(A:A,[1]TDSheet!$A:$G,7,0)</f>
        <v>н</v>
      </c>
      <c r="H7" s="1">
        <f>VLOOKUP(A:A,[1]TDSheet!$A:$H,8,0)</f>
        <v>1</v>
      </c>
      <c r="I7" s="1">
        <f>VLOOKUP(A:A,[1]TDSheet!$A:$I,9,0)</f>
        <v>45</v>
      </c>
      <c r="J7" s="14">
        <f>VLOOKUP(A:A,[2]TDSheet!$A:$F,6,0)</f>
        <v>472.548</v>
      </c>
      <c r="K7" s="14">
        <f>E7-J7</f>
        <v>-7.5360000000000014</v>
      </c>
      <c r="L7" s="14">
        <f>VLOOKUP(A:A,[1]TDSheet!$A:$M,13,0)</f>
        <v>100</v>
      </c>
      <c r="M7" s="14">
        <f>VLOOKUP(A:A,[1]TDSheet!$A:$V,22,0)</f>
        <v>100</v>
      </c>
      <c r="N7" s="14">
        <f>VLOOKUP(A:A,[1]TDSheet!$A:$X,24,0)</f>
        <v>0</v>
      </c>
      <c r="O7" s="14"/>
      <c r="P7" s="14"/>
      <c r="Q7" s="14"/>
      <c r="R7" s="14"/>
      <c r="S7" s="14"/>
      <c r="T7" s="14"/>
      <c r="U7" s="14"/>
      <c r="V7" s="14"/>
      <c r="W7" s="14">
        <f>(E7-AD7)/5</f>
        <v>93.002399999999994</v>
      </c>
      <c r="X7" s="16"/>
      <c r="Y7" s="17">
        <f>(F7+L7+M7+N7+X7)/W7</f>
        <v>8.0951674365392723</v>
      </c>
      <c r="Z7" s="14">
        <f>F7/W7</f>
        <v>5.9446852984439111</v>
      </c>
      <c r="AA7" s="14"/>
      <c r="AB7" s="14"/>
      <c r="AC7" s="14"/>
      <c r="AD7" s="14">
        <f>VLOOKUP(A:A,[1]TDSheet!$A:$AD,30,0)</f>
        <v>0</v>
      </c>
      <c r="AE7" s="14">
        <f>VLOOKUP(A:A,[1]TDSheet!$A:$AE,31,0)</f>
        <v>111.00160000000001</v>
      </c>
      <c r="AF7" s="14">
        <f>VLOOKUP(A:A,[1]TDSheet!$A:$AF,32,0)</f>
        <v>103.22059999999999</v>
      </c>
      <c r="AG7" s="14">
        <f>VLOOKUP(A:A,[1]TDSheet!$A:$AG,33,0)</f>
        <v>98.616</v>
      </c>
      <c r="AH7" s="14">
        <f>VLOOKUP(A:A,[3]TDSheet!$A:$D,4,0)</f>
        <v>26.39</v>
      </c>
      <c r="AI7" s="14" t="str">
        <f>VLOOKUP(A:A,[1]TDSheet!$A:$AI,35,0)</f>
        <v>майяб</v>
      </c>
      <c r="AJ7" s="14">
        <f>X7*H7</f>
        <v>0</v>
      </c>
      <c r="AK7" s="14"/>
      <c r="AL7" s="14"/>
    </row>
    <row r="8" spans="1:38" s="1" customFormat="1" ht="11.1" customHeight="1" outlineLevel="1" x14ac:dyDescent="0.2">
      <c r="A8" s="7" t="s">
        <v>10</v>
      </c>
      <c r="B8" s="7" t="s">
        <v>8</v>
      </c>
      <c r="C8" s="8">
        <v>341.22199999999998</v>
      </c>
      <c r="D8" s="8">
        <v>646.28899999999999</v>
      </c>
      <c r="E8" s="8">
        <v>586.32899999999995</v>
      </c>
      <c r="F8" s="8">
        <v>370.53800000000001</v>
      </c>
      <c r="G8" s="1" t="str">
        <f>VLOOKUP(A:A,[1]TDSheet!$A:$G,7,0)</f>
        <v>ябл</v>
      </c>
      <c r="H8" s="1">
        <f>VLOOKUP(A:A,[1]TDSheet!$A:$H,8,0)</f>
        <v>1</v>
      </c>
      <c r="I8" s="1">
        <f>VLOOKUP(A:A,[1]TDSheet!$A:$I,9,0)</f>
        <v>45</v>
      </c>
      <c r="J8" s="14">
        <f>VLOOKUP(A:A,[2]TDSheet!$A:$F,6,0)</f>
        <v>575.51099999999997</v>
      </c>
      <c r="K8" s="14">
        <f t="shared" ref="K8:K71" si="10">E8-J8</f>
        <v>10.817999999999984</v>
      </c>
      <c r="L8" s="14">
        <f>VLOOKUP(A:A,[1]TDSheet!$A:$M,13,0)</f>
        <v>120</v>
      </c>
      <c r="M8" s="14">
        <f>VLOOKUP(A:A,[1]TDSheet!$A:$V,22,0)</f>
        <v>120</v>
      </c>
      <c r="N8" s="14">
        <f>VLOOKUP(A:A,[1]TDSheet!$A:$X,24,0)</f>
        <v>190</v>
      </c>
      <c r="O8" s="14"/>
      <c r="P8" s="14"/>
      <c r="Q8" s="14"/>
      <c r="R8" s="14"/>
      <c r="S8" s="14"/>
      <c r="T8" s="14"/>
      <c r="U8" s="14"/>
      <c r="V8" s="14"/>
      <c r="W8" s="14">
        <f t="shared" ref="W8:W71" si="11">(E8-AD8)/5</f>
        <v>117.26579999999998</v>
      </c>
      <c r="X8" s="16">
        <v>80</v>
      </c>
      <c r="Y8" s="17">
        <f t="shared" ref="Y8:Y71" si="12">(F8+L8+M8+N8+X8)/W8</f>
        <v>7.5089071152885163</v>
      </c>
      <c r="Z8" s="14">
        <f t="shared" ref="Z8:Z71" si="13">F8/W8</f>
        <v>3.1598130060085725</v>
      </c>
      <c r="AA8" s="14"/>
      <c r="AB8" s="14"/>
      <c r="AC8" s="14"/>
      <c r="AD8" s="14">
        <f>VLOOKUP(A:A,[1]TDSheet!$A:$AD,30,0)</f>
        <v>0</v>
      </c>
      <c r="AE8" s="14">
        <f>VLOOKUP(A:A,[1]TDSheet!$A:$AE,31,0)</f>
        <v>124.7272</v>
      </c>
      <c r="AF8" s="14">
        <f>VLOOKUP(A:A,[1]TDSheet!$A:$AF,32,0)</f>
        <v>123.9046</v>
      </c>
      <c r="AG8" s="14">
        <f>VLOOKUP(A:A,[1]TDSheet!$A:$AG,33,0)</f>
        <v>96.839200000000005</v>
      </c>
      <c r="AH8" s="14">
        <f>VLOOKUP(A:A,[3]TDSheet!$A:$D,4,0)</f>
        <v>85.009</v>
      </c>
      <c r="AI8" s="14">
        <f>VLOOKUP(A:A,[1]TDSheet!$A:$AI,35,0)</f>
        <v>0</v>
      </c>
      <c r="AJ8" s="14">
        <f t="shared" ref="AJ8:AJ71" si="14">X8*H8</f>
        <v>80</v>
      </c>
      <c r="AK8" s="14"/>
      <c r="AL8" s="14"/>
    </row>
    <row r="9" spans="1:38" s="1" customFormat="1" ht="11.1" customHeight="1" outlineLevel="1" x14ac:dyDescent="0.2">
      <c r="A9" s="7" t="s">
        <v>11</v>
      </c>
      <c r="B9" s="7" t="s">
        <v>8</v>
      </c>
      <c r="C9" s="8">
        <v>2214.8229999999999</v>
      </c>
      <c r="D9" s="8">
        <v>1707.963</v>
      </c>
      <c r="E9" s="18">
        <v>2071</v>
      </c>
      <c r="F9" s="18">
        <v>1334</v>
      </c>
      <c r="G9" s="1" t="str">
        <f>VLOOKUP(A:A,[1]TDSheet!$A:$G,7,0)</f>
        <v>ткмай</v>
      </c>
      <c r="H9" s="1">
        <f>VLOOKUP(A:A,[1]TDSheet!$A:$H,8,0)</f>
        <v>1</v>
      </c>
      <c r="I9" s="1">
        <f>VLOOKUP(A:A,[1]TDSheet!$A:$I,9,0)</f>
        <v>45</v>
      </c>
      <c r="J9" s="14">
        <f>VLOOKUP(A:A,[2]TDSheet!$A:$F,6,0)</f>
        <v>1873.616</v>
      </c>
      <c r="K9" s="14">
        <f t="shared" si="10"/>
        <v>197.38400000000001</v>
      </c>
      <c r="L9" s="14">
        <f>VLOOKUP(A:A,[1]TDSheet!$A:$M,13,0)</f>
        <v>300</v>
      </c>
      <c r="M9" s="14">
        <f>VLOOKUP(A:A,[1]TDSheet!$A:$V,22,0)</f>
        <v>700</v>
      </c>
      <c r="N9" s="14">
        <f>VLOOKUP(A:A,[1]TDSheet!$A:$X,24,0)</f>
        <v>900</v>
      </c>
      <c r="O9" s="14"/>
      <c r="P9" s="14"/>
      <c r="Q9" s="14"/>
      <c r="R9" s="14"/>
      <c r="S9" s="14"/>
      <c r="T9" s="14"/>
      <c r="U9" s="14"/>
      <c r="V9" s="14"/>
      <c r="W9" s="14">
        <f t="shared" si="11"/>
        <v>414.2</v>
      </c>
      <c r="X9" s="16"/>
      <c r="Y9" s="17">
        <f t="shared" si="12"/>
        <v>7.8078223080637379</v>
      </c>
      <c r="Z9" s="14">
        <f t="shared" si="13"/>
        <v>3.2206663447609851</v>
      </c>
      <c r="AA9" s="14"/>
      <c r="AB9" s="14"/>
      <c r="AC9" s="14"/>
      <c r="AD9" s="14">
        <f>VLOOKUP(A:A,[1]TDSheet!$A:$AD,30,0)</f>
        <v>0</v>
      </c>
      <c r="AE9" s="14">
        <f>VLOOKUP(A:A,[1]TDSheet!$A:$AE,31,0)</f>
        <v>491.8</v>
      </c>
      <c r="AF9" s="14">
        <f>VLOOKUP(A:A,[1]TDSheet!$A:$AF,32,0)</f>
        <v>534.4</v>
      </c>
      <c r="AG9" s="14">
        <f>VLOOKUP(A:A,[1]TDSheet!$A:$AG,33,0)</f>
        <v>367</v>
      </c>
      <c r="AH9" s="14">
        <f>VLOOKUP(A:A,[3]TDSheet!$A:$D,4,0)</f>
        <v>151.69999999999999</v>
      </c>
      <c r="AI9" s="14" t="str">
        <f>VLOOKUP(A:A,[1]TDSheet!$A:$AI,35,0)</f>
        <v>продмай</v>
      </c>
      <c r="AJ9" s="14">
        <f t="shared" si="14"/>
        <v>0</v>
      </c>
      <c r="AK9" s="14"/>
      <c r="AL9" s="14"/>
    </row>
    <row r="10" spans="1:38" s="1" customFormat="1" ht="11.1" customHeight="1" outlineLevel="1" x14ac:dyDescent="0.2">
      <c r="A10" s="7" t="s">
        <v>13</v>
      </c>
      <c r="B10" s="7" t="s">
        <v>12</v>
      </c>
      <c r="C10" s="8">
        <v>1040</v>
      </c>
      <c r="D10" s="8">
        <v>3874</v>
      </c>
      <c r="E10" s="8">
        <v>3187</v>
      </c>
      <c r="F10" s="8">
        <v>1654</v>
      </c>
      <c r="G10" s="1" t="str">
        <f>VLOOKUP(A:A,[1]TDSheet!$A:$G,7,0)</f>
        <v>ябл</v>
      </c>
      <c r="H10" s="1">
        <f>VLOOKUP(A:A,[1]TDSheet!$A:$H,8,0)</f>
        <v>0.4</v>
      </c>
      <c r="I10" s="1">
        <f>VLOOKUP(A:A,[1]TDSheet!$A:$I,9,0)</f>
        <v>45</v>
      </c>
      <c r="J10" s="14">
        <f>VLOOKUP(A:A,[2]TDSheet!$A:$F,6,0)</f>
        <v>3259</v>
      </c>
      <c r="K10" s="14">
        <f t="shared" si="10"/>
        <v>-72</v>
      </c>
      <c r="L10" s="14">
        <f>VLOOKUP(A:A,[1]TDSheet!$A:$M,13,0)</f>
        <v>500</v>
      </c>
      <c r="M10" s="14">
        <f>VLOOKUP(A:A,[1]TDSheet!$A:$V,22,0)</f>
        <v>400</v>
      </c>
      <c r="N10" s="14">
        <f>VLOOKUP(A:A,[1]TDSheet!$A:$X,24,0)</f>
        <v>500</v>
      </c>
      <c r="O10" s="14"/>
      <c r="P10" s="14"/>
      <c r="Q10" s="14"/>
      <c r="R10" s="14"/>
      <c r="S10" s="14"/>
      <c r="T10" s="14"/>
      <c r="U10" s="14"/>
      <c r="V10" s="14"/>
      <c r="W10" s="14">
        <f t="shared" si="11"/>
        <v>483.4</v>
      </c>
      <c r="X10" s="16">
        <v>200</v>
      </c>
      <c r="Y10" s="17">
        <f t="shared" si="12"/>
        <v>6.7314853123707081</v>
      </c>
      <c r="Z10" s="14">
        <f t="shared" si="13"/>
        <v>3.421597021100538</v>
      </c>
      <c r="AA10" s="14"/>
      <c r="AB10" s="14"/>
      <c r="AC10" s="14"/>
      <c r="AD10" s="14">
        <f>VLOOKUP(A:A,[1]TDSheet!$A:$AD,30,0)</f>
        <v>770</v>
      </c>
      <c r="AE10" s="14">
        <f>VLOOKUP(A:A,[1]TDSheet!$A:$AE,31,0)</f>
        <v>500.8</v>
      </c>
      <c r="AF10" s="14">
        <f>VLOOKUP(A:A,[1]TDSheet!$A:$AF,32,0)</f>
        <v>514.6</v>
      </c>
      <c r="AG10" s="14">
        <f>VLOOKUP(A:A,[1]TDSheet!$A:$AG,33,0)</f>
        <v>432</v>
      </c>
      <c r="AH10" s="14">
        <f>VLOOKUP(A:A,[3]TDSheet!$A:$D,4,0)</f>
        <v>245</v>
      </c>
      <c r="AI10" s="14" t="str">
        <f>VLOOKUP(A:A,[1]TDSheet!$A:$AI,35,0)</f>
        <v>оконч</v>
      </c>
      <c r="AJ10" s="14">
        <f t="shared" si="14"/>
        <v>80</v>
      </c>
      <c r="AK10" s="14"/>
      <c r="AL10" s="14"/>
    </row>
    <row r="11" spans="1:38" s="1" customFormat="1" ht="11.1" customHeight="1" outlineLevel="1" x14ac:dyDescent="0.2">
      <c r="A11" s="7" t="s">
        <v>14</v>
      </c>
      <c r="B11" s="7" t="s">
        <v>12</v>
      </c>
      <c r="C11" s="8">
        <v>3099</v>
      </c>
      <c r="D11" s="8">
        <v>4634</v>
      </c>
      <c r="E11" s="8">
        <v>5090</v>
      </c>
      <c r="F11" s="8">
        <v>2554</v>
      </c>
      <c r="G11" s="1">
        <f>VLOOKUP(A:A,[1]TDSheet!$A:$G,7,0)</f>
        <v>0</v>
      </c>
      <c r="H11" s="1">
        <f>VLOOKUP(A:A,[1]TDSheet!$A:$H,8,0)</f>
        <v>0.45</v>
      </c>
      <c r="I11" s="1">
        <f>VLOOKUP(A:A,[1]TDSheet!$A:$I,9,0)</f>
        <v>45</v>
      </c>
      <c r="J11" s="14">
        <f>VLOOKUP(A:A,[2]TDSheet!$A:$F,6,0)</f>
        <v>5155</v>
      </c>
      <c r="K11" s="14">
        <f t="shared" si="10"/>
        <v>-65</v>
      </c>
      <c r="L11" s="14">
        <f>VLOOKUP(A:A,[1]TDSheet!$A:$M,13,0)</f>
        <v>1000</v>
      </c>
      <c r="M11" s="14">
        <f>VLOOKUP(A:A,[1]TDSheet!$A:$V,22,0)</f>
        <v>1200</v>
      </c>
      <c r="N11" s="14">
        <f>VLOOKUP(A:A,[1]TDSheet!$A:$X,24,0)</f>
        <v>1600</v>
      </c>
      <c r="O11" s="14"/>
      <c r="P11" s="14"/>
      <c r="Q11" s="14"/>
      <c r="R11" s="14"/>
      <c r="S11" s="14"/>
      <c r="T11" s="14"/>
      <c r="U11" s="14"/>
      <c r="V11" s="14"/>
      <c r="W11" s="14">
        <f t="shared" si="11"/>
        <v>884.8</v>
      </c>
      <c r="X11" s="16"/>
      <c r="Y11" s="17">
        <f t="shared" si="12"/>
        <v>7.1812839059674509</v>
      </c>
      <c r="Z11" s="14">
        <f t="shared" si="13"/>
        <v>2.8865280289330926</v>
      </c>
      <c r="AA11" s="14"/>
      <c r="AB11" s="14"/>
      <c r="AC11" s="14"/>
      <c r="AD11" s="14">
        <f>VLOOKUP(A:A,[1]TDSheet!$A:$AD,30,0)</f>
        <v>666</v>
      </c>
      <c r="AE11" s="14">
        <f>VLOOKUP(A:A,[1]TDSheet!$A:$AE,31,0)</f>
        <v>913</v>
      </c>
      <c r="AF11" s="14">
        <f>VLOOKUP(A:A,[1]TDSheet!$A:$AF,32,0)</f>
        <v>975.8</v>
      </c>
      <c r="AG11" s="14">
        <f>VLOOKUP(A:A,[1]TDSheet!$A:$AG,33,0)</f>
        <v>719.8</v>
      </c>
      <c r="AH11" s="14">
        <f>VLOOKUP(A:A,[3]TDSheet!$A:$D,4,0)</f>
        <v>534</v>
      </c>
      <c r="AI11" s="14" t="str">
        <f>VLOOKUP(A:A,[1]TDSheet!$A:$AI,35,0)</f>
        <v>продмай</v>
      </c>
      <c r="AJ11" s="14">
        <f t="shared" si="14"/>
        <v>0</v>
      </c>
      <c r="AK11" s="14"/>
      <c r="AL11" s="14"/>
    </row>
    <row r="12" spans="1:38" s="1" customFormat="1" ht="11.1" customHeight="1" outlineLevel="1" x14ac:dyDescent="0.2">
      <c r="A12" s="7" t="s">
        <v>15</v>
      </c>
      <c r="B12" s="7" t="s">
        <v>12</v>
      </c>
      <c r="C12" s="8">
        <v>2629</v>
      </c>
      <c r="D12" s="8">
        <v>5020</v>
      </c>
      <c r="E12" s="8">
        <v>5412</v>
      </c>
      <c r="F12" s="8">
        <v>2112</v>
      </c>
      <c r="G12" s="1" t="str">
        <f>VLOOKUP(A:A,[1]TDSheet!$A:$G,7,0)</f>
        <v>оконч</v>
      </c>
      <c r="H12" s="1">
        <f>VLOOKUP(A:A,[1]TDSheet!$A:$H,8,0)</f>
        <v>0.45</v>
      </c>
      <c r="I12" s="1">
        <f>VLOOKUP(A:A,[1]TDSheet!$A:$I,9,0)</f>
        <v>45</v>
      </c>
      <c r="J12" s="14">
        <f>VLOOKUP(A:A,[2]TDSheet!$A:$F,6,0)</f>
        <v>5530</v>
      </c>
      <c r="K12" s="14">
        <f t="shared" si="10"/>
        <v>-118</v>
      </c>
      <c r="L12" s="14">
        <f>VLOOKUP(A:A,[1]TDSheet!$A:$M,13,0)</f>
        <v>1000</v>
      </c>
      <c r="M12" s="14">
        <f>VLOOKUP(A:A,[1]TDSheet!$A:$V,22,0)</f>
        <v>900</v>
      </c>
      <c r="N12" s="14">
        <f>VLOOKUP(A:A,[1]TDSheet!$A:$X,24,0)</f>
        <v>1200</v>
      </c>
      <c r="O12" s="14"/>
      <c r="P12" s="14"/>
      <c r="Q12" s="14"/>
      <c r="R12" s="14"/>
      <c r="S12" s="14"/>
      <c r="T12" s="14"/>
      <c r="U12" s="14"/>
      <c r="V12" s="14"/>
      <c r="W12" s="14">
        <f t="shared" si="11"/>
        <v>776.4</v>
      </c>
      <c r="X12" s="16">
        <v>200</v>
      </c>
      <c r="Y12" s="17">
        <f t="shared" si="12"/>
        <v>6.9706336939721796</v>
      </c>
      <c r="Z12" s="14">
        <f t="shared" si="13"/>
        <v>2.7202472952086554</v>
      </c>
      <c r="AA12" s="14"/>
      <c r="AB12" s="14"/>
      <c r="AC12" s="14"/>
      <c r="AD12" s="14">
        <f>VLOOKUP(A:A,[1]TDSheet!$A:$AD,30,0)</f>
        <v>1530</v>
      </c>
      <c r="AE12" s="14">
        <f>VLOOKUP(A:A,[1]TDSheet!$A:$AE,31,0)</f>
        <v>793.4</v>
      </c>
      <c r="AF12" s="14">
        <f>VLOOKUP(A:A,[1]TDSheet!$A:$AF,32,0)</f>
        <v>850.8</v>
      </c>
      <c r="AG12" s="14">
        <f>VLOOKUP(A:A,[1]TDSheet!$A:$AG,33,0)</f>
        <v>661</v>
      </c>
      <c r="AH12" s="14">
        <f>VLOOKUP(A:A,[3]TDSheet!$A:$D,4,0)</f>
        <v>735</v>
      </c>
      <c r="AI12" s="14">
        <f>VLOOKUP(A:A,[1]TDSheet!$A:$AI,35,0)</f>
        <v>0</v>
      </c>
      <c r="AJ12" s="14">
        <f t="shared" si="14"/>
        <v>90</v>
      </c>
      <c r="AK12" s="14"/>
      <c r="AL12" s="14"/>
    </row>
    <row r="13" spans="1:38" s="1" customFormat="1" ht="11.1" customHeight="1" outlineLevel="1" x14ac:dyDescent="0.2">
      <c r="A13" s="7" t="s">
        <v>16</v>
      </c>
      <c r="B13" s="7" t="s">
        <v>12</v>
      </c>
      <c r="C13" s="8">
        <v>40</v>
      </c>
      <c r="D13" s="8">
        <v>30</v>
      </c>
      <c r="E13" s="8">
        <v>48</v>
      </c>
      <c r="F13" s="8">
        <v>22</v>
      </c>
      <c r="G13" s="1">
        <f>VLOOKUP(A:A,[1]TDSheet!$A:$G,7,0)</f>
        <v>0</v>
      </c>
      <c r="H13" s="1">
        <f>VLOOKUP(A:A,[1]TDSheet!$A:$H,8,0)</f>
        <v>0.4</v>
      </c>
      <c r="I13" s="1">
        <f>VLOOKUP(A:A,[1]TDSheet!$A:$I,9,0)</f>
        <v>50</v>
      </c>
      <c r="J13" s="14">
        <f>VLOOKUP(A:A,[2]TDSheet!$A:$F,6,0)</f>
        <v>59</v>
      </c>
      <c r="K13" s="14">
        <f t="shared" si="10"/>
        <v>-11</v>
      </c>
      <c r="L13" s="14">
        <f>VLOOKUP(A:A,[1]TDSheet!$A:$M,13,0)</f>
        <v>0</v>
      </c>
      <c r="M13" s="14">
        <f>VLOOKUP(A:A,[1]TDSheet!$A:$V,22,0)</f>
        <v>0</v>
      </c>
      <c r="N13" s="14">
        <f>VLOOKUP(A:A,[1]TDSheet!$A:$X,24,0)</f>
        <v>10</v>
      </c>
      <c r="O13" s="14"/>
      <c r="P13" s="14"/>
      <c r="Q13" s="14"/>
      <c r="R13" s="14"/>
      <c r="S13" s="14"/>
      <c r="T13" s="14"/>
      <c r="U13" s="14"/>
      <c r="V13" s="14"/>
      <c r="W13" s="14">
        <f t="shared" si="11"/>
        <v>9.6</v>
      </c>
      <c r="X13" s="16">
        <v>20</v>
      </c>
      <c r="Y13" s="17">
        <f t="shared" si="12"/>
        <v>5.416666666666667</v>
      </c>
      <c r="Z13" s="14">
        <f t="shared" si="13"/>
        <v>2.291666666666667</v>
      </c>
      <c r="AA13" s="14"/>
      <c r="AB13" s="14"/>
      <c r="AC13" s="14"/>
      <c r="AD13" s="14">
        <f>VLOOKUP(A:A,[1]TDSheet!$A:$AD,30,0)</f>
        <v>0</v>
      </c>
      <c r="AE13" s="14">
        <f>VLOOKUP(A:A,[1]TDSheet!$A:$AE,31,0)</f>
        <v>8.4</v>
      </c>
      <c r="AF13" s="14">
        <f>VLOOKUP(A:A,[1]TDSheet!$A:$AF,32,0)</f>
        <v>9.6</v>
      </c>
      <c r="AG13" s="14">
        <f>VLOOKUP(A:A,[1]TDSheet!$A:$AG,33,0)</f>
        <v>5.2</v>
      </c>
      <c r="AH13" s="14">
        <f>VLOOKUP(A:A,[3]TDSheet!$A:$D,4,0)</f>
        <v>17</v>
      </c>
      <c r="AI13" s="14">
        <f>VLOOKUP(A:A,[1]TDSheet!$A:$AI,35,0)</f>
        <v>0</v>
      </c>
      <c r="AJ13" s="14">
        <f t="shared" si="14"/>
        <v>8</v>
      </c>
      <c r="AK13" s="14"/>
      <c r="AL13" s="14"/>
    </row>
    <row r="14" spans="1:38" s="1" customFormat="1" ht="21.95" customHeight="1" outlineLevel="1" x14ac:dyDescent="0.2">
      <c r="A14" s="7" t="s">
        <v>17</v>
      </c>
      <c r="B14" s="7" t="s">
        <v>12</v>
      </c>
      <c r="C14" s="8">
        <v>435</v>
      </c>
      <c r="D14" s="8">
        <v>667</v>
      </c>
      <c r="E14" s="8">
        <v>258</v>
      </c>
      <c r="F14" s="8">
        <v>685</v>
      </c>
      <c r="G14" s="1">
        <f>VLOOKUP(A:A,[1]TDSheet!$A:$G,7,0)</f>
        <v>0</v>
      </c>
      <c r="H14" s="1">
        <f>VLOOKUP(A:A,[1]TDSheet!$A:$H,8,0)</f>
        <v>0.17</v>
      </c>
      <c r="I14" s="1">
        <f>VLOOKUP(A:A,[1]TDSheet!$A:$I,9,0)</f>
        <v>180</v>
      </c>
      <c r="J14" s="14">
        <f>VLOOKUP(A:A,[2]TDSheet!$A:$F,6,0)</f>
        <v>263</v>
      </c>
      <c r="K14" s="14">
        <f t="shared" si="10"/>
        <v>-5</v>
      </c>
      <c r="L14" s="14">
        <f>VLOOKUP(A:A,[1]TDSheet!$A:$M,13,0)</f>
        <v>200</v>
      </c>
      <c r="M14" s="14">
        <f>VLOOKUP(A:A,[1]TDSheet!$A:$V,22,0)</f>
        <v>0</v>
      </c>
      <c r="N14" s="14">
        <f>VLOOKUP(A:A,[1]TDSheet!$A:$X,24,0)</f>
        <v>0</v>
      </c>
      <c r="O14" s="14"/>
      <c r="P14" s="14"/>
      <c r="Q14" s="14"/>
      <c r="R14" s="14"/>
      <c r="S14" s="14"/>
      <c r="T14" s="14"/>
      <c r="U14" s="14"/>
      <c r="V14" s="14"/>
      <c r="W14" s="14">
        <f t="shared" si="11"/>
        <v>51.6</v>
      </c>
      <c r="X14" s="16"/>
      <c r="Y14" s="17">
        <f t="shared" si="12"/>
        <v>17.151162790697676</v>
      </c>
      <c r="Z14" s="14">
        <f t="shared" si="13"/>
        <v>13.275193798449612</v>
      </c>
      <c r="AA14" s="14"/>
      <c r="AB14" s="14"/>
      <c r="AC14" s="14"/>
      <c r="AD14" s="14">
        <f>VLOOKUP(A:A,[1]TDSheet!$A:$AD,30,0)</f>
        <v>0</v>
      </c>
      <c r="AE14" s="14">
        <f>VLOOKUP(A:A,[1]TDSheet!$A:$AE,31,0)</f>
        <v>68.599999999999994</v>
      </c>
      <c r="AF14" s="14">
        <f>VLOOKUP(A:A,[1]TDSheet!$A:$AF,32,0)</f>
        <v>66.599999999999994</v>
      </c>
      <c r="AG14" s="14">
        <f>VLOOKUP(A:A,[1]TDSheet!$A:$AG,33,0)</f>
        <v>56.6</v>
      </c>
      <c r="AH14" s="14">
        <f>VLOOKUP(A:A,[3]TDSheet!$A:$D,4,0)</f>
        <v>94</v>
      </c>
      <c r="AI14" s="14" t="str">
        <f>VLOOKUP(A:A,[1]TDSheet!$A:$AI,35,0)</f>
        <v>склад</v>
      </c>
      <c r="AJ14" s="14">
        <f t="shared" si="14"/>
        <v>0</v>
      </c>
      <c r="AK14" s="14"/>
      <c r="AL14" s="14"/>
    </row>
    <row r="15" spans="1:38" s="1" customFormat="1" ht="11.1" customHeight="1" outlineLevel="1" x14ac:dyDescent="0.2">
      <c r="A15" s="7" t="s">
        <v>18</v>
      </c>
      <c r="B15" s="7" t="s">
        <v>12</v>
      </c>
      <c r="C15" s="8">
        <v>55</v>
      </c>
      <c r="D15" s="8">
        <v>303</v>
      </c>
      <c r="E15" s="8">
        <v>270</v>
      </c>
      <c r="F15" s="8">
        <v>73</v>
      </c>
      <c r="G15" s="1">
        <f>VLOOKUP(A:A,[1]TDSheet!$A:$G,7,0)</f>
        <v>0</v>
      </c>
      <c r="H15" s="1">
        <f>VLOOKUP(A:A,[1]TDSheet!$A:$H,8,0)</f>
        <v>0.3</v>
      </c>
      <c r="I15" s="1">
        <f>VLOOKUP(A:A,[1]TDSheet!$A:$I,9,0)</f>
        <v>40</v>
      </c>
      <c r="J15" s="14">
        <f>VLOOKUP(A:A,[2]TDSheet!$A:$F,6,0)</f>
        <v>350</v>
      </c>
      <c r="K15" s="14">
        <f t="shared" si="10"/>
        <v>-80</v>
      </c>
      <c r="L15" s="14">
        <f>VLOOKUP(A:A,[1]TDSheet!$A:$M,13,0)</f>
        <v>60</v>
      </c>
      <c r="M15" s="14">
        <f>VLOOKUP(A:A,[1]TDSheet!$A:$V,22,0)</f>
        <v>100</v>
      </c>
      <c r="N15" s="14">
        <f>VLOOKUP(A:A,[1]TDSheet!$A:$X,24,0)</f>
        <v>100</v>
      </c>
      <c r="O15" s="14"/>
      <c r="P15" s="14"/>
      <c r="Q15" s="14"/>
      <c r="R15" s="14"/>
      <c r="S15" s="14"/>
      <c r="T15" s="14"/>
      <c r="U15" s="14"/>
      <c r="V15" s="14"/>
      <c r="W15" s="14">
        <f t="shared" si="11"/>
        <v>54</v>
      </c>
      <c r="X15" s="16">
        <v>60</v>
      </c>
      <c r="Y15" s="17">
        <f t="shared" si="12"/>
        <v>7.2777777777777777</v>
      </c>
      <c r="Z15" s="14">
        <f t="shared" si="13"/>
        <v>1.3518518518518519</v>
      </c>
      <c r="AA15" s="14"/>
      <c r="AB15" s="14"/>
      <c r="AC15" s="14"/>
      <c r="AD15" s="14">
        <f>VLOOKUP(A:A,[1]TDSheet!$A:$AD,30,0)</f>
        <v>0</v>
      </c>
      <c r="AE15" s="14">
        <f>VLOOKUP(A:A,[1]TDSheet!$A:$AE,31,0)</f>
        <v>41.4</v>
      </c>
      <c r="AF15" s="14">
        <f>VLOOKUP(A:A,[1]TDSheet!$A:$AF,32,0)</f>
        <v>38.799999999999997</v>
      </c>
      <c r="AG15" s="14">
        <f>VLOOKUP(A:A,[1]TDSheet!$A:$AG,33,0)</f>
        <v>38.4</v>
      </c>
      <c r="AH15" s="14">
        <f>VLOOKUP(A:A,[3]TDSheet!$A:$D,4,0)</f>
        <v>57</v>
      </c>
      <c r="AI15" s="14">
        <f>VLOOKUP(A:A,[1]TDSheet!$A:$AI,35,0)</f>
        <v>0</v>
      </c>
      <c r="AJ15" s="14">
        <f t="shared" si="14"/>
        <v>18</v>
      </c>
      <c r="AK15" s="14"/>
      <c r="AL15" s="14"/>
    </row>
    <row r="16" spans="1:38" s="1" customFormat="1" ht="11.1" customHeight="1" outlineLevel="1" x14ac:dyDescent="0.2">
      <c r="A16" s="7" t="s">
        <v>19</v>
      </c>
      <c r="B16" s="7" t="s">
        <v>12</v>
      </c>
      <c r="C16" s="8">
        <v>2418</v>
      </c>
      <c r="D16" s="8">
        <v>2899</v>
      </c>
      <c r="E16" s="8">
        <v>1186</v>
      </c>
      <c r="F16" s="8">
        <v>3610</v>
      </c>
      <c r="G16" s="1">
        <f>VLOOKUP(A:A,[1]TDSheet!$A:$G,7,0)</f>
        <v>0</v>
      </c>
      <c r="H16" s="1">
        <f>VLOOKUP(A:A,[1]TDSheet!$A:$H,8,0)</f>
        <v>0.17</v>
      </c>
      <c r="I16" s="1">
        <f>VLOOKUP(A:A,[1]TDSheet!$A:$I,9,0)</f>
        <v>180</v>
      </c>
      <c r="J16" s="14">
        <f>VLOOKUP(A:A,[2]TDSheet!$A:$F,6,0)</f>
        <v>1217</v>
      </c>
      <c r="K16" s="14">
        <f t="shared" si="10"/>
        <v>-31</v>
      </c>
      <c r="L16" s="14">
        <f>VLOOKUP(A:A,[1]TDSheet!$A:$M,13,0)</f>
        <v>500</v>
      </c>
      <c r="M16" s="14">
        <f>VLOOKUP(A:A,[1]TDSheet!$A:$V,22,0)</f>
        <v>0</v>
      </c>
      <c r="N16" s="14">
        <f>VLOOKUP(A:A,[1]TDSheet!$A:$X,24,0)</f>
        <v>0</v>
      </c>
      <c r="O16" s="14"/>
      <c r="P16" s="14"/>
      <c r="Q16" s="14"/>
      <c r="R16" s="14"/>
      <c r="S16" s="14"/>
      <c r="T16" s="14"/>
      <c r="U16" s="14"/>
      <c r="V16" s="14"/>
      <c r="W16" s="14">
        <f t="shared" si="11"/>
        <v>237.2</v>
      </c>
      <c r="X16" s="16"/>
      <c r="Y16" s="17">
        <f t="shared" si="12"/>
        <v>17.327150084317033</v>
      </c>
      <c r="Z16" s="14">
        <f t="shared" si="13"/>
        <v>15.219224283305229</v>
      </c>
      <c r="AA16" s="14"/>
      <c r="AB16" s="14"/>
      <c r="AC16" s="14"/>
      <c r="AD16" s="14">
        <f>VLOOKUP(A:A,[1]TDSheet!$A:$AD,30,0)</f>
        <v>0</v>
      </c>
      <c r="AE16" s="14">
        <f>VLOOKUP(A:A,[1]TDSheet!$A:$AE,31,0)</f>
        <v>265.39999999999998</v>
      </c>
      <c r="AF16" s="14">
        <f>VLOOKUP(A:A,[1]TDSheet!$A:$AF,32,0)</f>
        <v>331.6</v>
      </c>
      <c r="AG16" s="14">
        <f>VLOOKUP(A:A,[1]TDSheet!$A:$AG,33,0)</f>
        <v>257</v>
      </c>
      <c r="AH16" s="14">
        <f>VLOOKUP(A:A,[3]TDSheet!$A:$D,4,0)</f>
        <v>320</v>
      </c>
      <c r="AI16" s="14">
        <f>VLOOKUP(A:A,[1]TDSheet!$A:$AI,35,0)</f>
        <v>0</v>
      </c>
      <c r="AJ16" s="14">
        <f t="shared" si="14"/>
        <v>0</v>
      </c>
      <c r="AK16" s="14"/>
      <c r="AL16" s="14"/>
    </row>
    <row r="17" spans="1:38" s="1" customFormat="1" ht="21.95" customHeight="1" outlineLevel="1" x14ac:dyDescent="0.2">
      <c r="A17" s="7" t="s">
        <v>20</v>
      </c>
      <c r="B17" s="7" t="s">
        <v>12</v>
      </c>
      <c r="C17" s="8">
        <v>468</v>
      </c>
      <c r="D17" s="8">
        <v>1646</v>
      </c>
      <c r="E17" s="8">
        <v>722</v>
      </c>
      <c r="F17" s="8">
        <v>658</v>
      </c>
      <c r="G17" s="1">
        <f>VLOOKUP(A:A,[1]TDSheet!$A:$G,7,0)</f>
        <v>0</v>
      </c>
      <c r="H17" s="1">
        <f>VLOOKUP(A:A,[1]TDSheet!$A:$H,8,0)</f>
        <v>0.35</v>
      </c>
      <c r="I17" s="1">
        <f>VLOOKUP(A:A,[1]TDSheet!$A:$I,9,0)</f>
        <v>45</v>
      </c>
      <c r="J17" s="14">
        <f>VLOOKUP(A:A,[2]TDSheet!$A:$F,6,0)</f>
        <v>763</v>
      </c>
      <c r="K17" s="14">
        <f t="shared" si="10"/>
        <v>-41</v>
      </c>
      <c r="L17" s="14">
        <f>VLOOKUP(A:A,[1]TDSheet!$A:$M,13,0)</f>
        <v>160</v>
      </c>
      <c r="M17" s="14">
        <f>VLOOKUP(A:A,[1]TDSheet!$A:$V,22,0)</f>
        <v>120</v>
      </c>
      <c r="N17" s="14">
        <f>VLOOKUP(A:A,[1]TDSheet!$A:$X,24,0)</f>
        <v>150</v>
      </c>
      <c r="O17" s="14"/>
      <c r="P17" s="14"/>
      <c r="Q17" s="14"/>
      <c r="R17" s="14"/>
      <c r="S17" s="14"/>
      <c r="T17" s="14"/>
      <c r="U17" s="14"/>
      <c r="V17" s="14"/>
      <c r="W17" s="14">
        <f t="shared" si="11"/>
        <v>144.4</v>
      </c>
      <c r="X17" s="16">
        <v>100</v>
      </c>
      <c r="Y17" s="17">
        <f t="shared" si="12"/>
        <v>8.2271468144044313</v>
      </c>
      <c r="Z17" s="14">
        <f t="shared" si="13"/>
        <v>4.5567867036011078</v>
      </c>
      <c r="AA17" s="14"/>
      <c r="AB17" s="14"/>
      <c r="AC17" s="14"/>
      <c r="AD17" s="14">
        <f>VLOOKUP(A:A,[1]TDSheet!$A:$AD,30,0)</f>
        <v>0</v>
      </c>
      <c r="AE17" s="14">
        <f>VLOOKUP(A:A,[1]TDSheet!$A:$AE,31,0)</f>
        <v>166.4</v>
      </c>
      <c r="AF17" s="14">
        <f>VLOOKUP(A:A,[1]TDSheet!$A:$AF,32,0)</f>
        <v>164.2</v>
      </c>
      <c r="AG17" s="14">
        <f>VLOOKUP(A:A,[1]TDSheet!$A:$AG,33,0)</f>
        <v>145.6</v>
      </c>
      <c r="AH17" s="14">
        <f>VLOOKUP(A:A,[3]TDSheet!$A:$D,4,0)</f>
        <v>72</v>
      </c>
      <c r="AI17" s="14" t="str">
        <f>VLOOKUP(A:A,[1]TDSheet!$A:$AI,35,0)</f>
        <v>продмай</v>
      </c>
      <c r="AJ17" s="14">
        <f t="shared" si="14"/>
        <v>35</v>
      </c>
      <c r="AK17" s="14"/>
      <c r="AL17" s="14"/>
    </row>
    <row r="18" spans="1:38" s="1" customFormat="1" ht="21.95" customHeight="1" outlineLevel="1" x14ac:dyDescent="0.2">
      <c r="A18" s="7" t="s">
        <v>21</v>
      </c>
      <c r="B18" s="7" t="s">
        <v>12</v>
      </c>
      <c r="C18" s="8">
        <v>59</v>
      </c>
      <c r="D18" s="8">
        <v>588</v>
      </c>
      <c r="E18" s="8">
        <v>251</v>
      </c>
      <c r="F18" s="8">
        <v>37</v>
      </c>
      <c r="G18" s="1" t="str">
        <f>VLOOKUP(A:A,[1]TDSheet!$A:$G,7,0)</f>
        <v>н</v>
      </c>
      <c r="H18" s="1">
        <f>VLOOKUP(A:A,[1]TDSheet!$A:$H,8,0)</f>
        <v>0.35</v>
      </c>
      <c r="I18" s="1">
        <f>VLOOKUP(A:A,[1]TDSheet!$A:$I,9,0)</f>
        <v>45</v>
      </c>
      <c r="J18" s="14">
        <f>VLOOKUP(A:A,[2]TDSheet!$A:$F,6,0)</f>
        <v>264</v>
      </c>
      <c r="K18" s="14">
        <f t="shared" si="10"/>
        <v>-13</v>
      </c>
      <c r="L18" s="14">
        <f>VLOOKUP(A:A,[1]TDSheet!$A:$M,13,0)</f>
        <v>10</v>
      </c>
      <c r="M18" s="14">
        <f>VLOOKUP(A:A,[1]TDSheet!$A:$V,22,0)</f>
        <v>50</v>
      </c>
      <c r="N18" s="14">
        <f>VLOOKUP(A:A,[1]TDSheet!$A:$X,24,0)</f>
        <v>20</v>
      </c>
      <c r="O18" s="14"/>
      <c r="P18" s="14"/>
      <c r="Q18" s="14"/>
      <c r="R18" s="14"/>
      <c r="S18" s="14"/>
      <c r="T18" s="14"/>
      <c r="U18" s="14"/>
      <c r="V18" s="14"/>
      <c r="W18" s="14">
        <f t="shared" si="11"/>
        <v>26.2</v>
      </c>
      <c r="X18" s="16">
        <v>40</v>
      </c>
      <c r="Y18" s="17">
        <f t="shared" si="12"/>
        <v>5.992366412213741</v>
      </c>
      <c r="Z18" s="14">
        <f t="shared" si="13"/>
        <v>1.4122137404580153</v>
      </c>
      <c r="AA18" s="14"/>
      <c r="AB18" s="14"/>
      <c r="AC18" s="14"/>
      <c r="AD18" s="14">
        <f>VLOOKUP(A:A,[1]TDSheet!$A:$AD,30,0)</f>
        <v>120</v>
      </c>
      <c r="AE18" s="14">
        <f>VLOOKUP(A:A,[1]TDSheet!$A:$AE,31,0)</f>
        <v>21</v>
      </c>
      <c r="AF18" s="14">
        <f>VLOOKUP(A:A,[1]TDSheet!$A:$AF,32,0)</f>
        <v>25.6</v>
      </c>
      <c r="AG18" s="14">
        <f>VLOOKUP(A:A,[1]TDSheet!$A:$AG,33,0)</f>
        <v>18.399999999999999</v>
      </c>
      <c r="AH18" s="14">
        <f>VLOOKUP(A:A,[3]TDSheet!$A:$D,4,0)</f>
        <v>11</v>
      </c>
      <c r="AI18" s="14">
        <f>VLOOKUP(A:A,[1]TDSheet!$A:$AI,35,0)</f>
        <v>0</v>
      </c>
      <c r="AJ18" s="14">
        <f t="shared" si="14"/>
        <v>14</v>
      </c>
      <c r="AK18" s="14"/>
      <c r="AL18" s="14"/>
    </row>
    <row r="19" spans="1:38" s="1" customFormat="1" ht="21.95" customHeight="1" outlineLevel="1" x14ac:dyDescent="0.2">
      <c r="A19" s="7" t="s">
        <v>22</v>
      </c>
      <c r="B19" s="7" t="s">
        <v>12</v>
      </c>
      <c r="C19" s="8">
        <v>189</v>
      </c>
      <c r="D19" s="8">
        <v>257</v>
      </c>
      <c r="E19" s="8">
        <v>184</v>
      </c>
      <c r="F19" s="8">
        <v>88</v>
      </c>
      <c r="G19" s="1">
        <f>VLOOKUP(A:A,[1]TDSheet!$A:$G,7,0)</f>
        <v>0</v>
      </c>
      <c r="H19" s="1">
        <f>VLOOKUP(A:A,[1]TDSheet!$A:$H,8,0)</f>
        <v>0.35</v>
      </c>
      <c r="I19" s="1">
        <f>VLOOKUP(A:A,[1]TDSheet!$A:$I,9,0)</f>
        <v>45</v>
      </c>
      <c r="J19" s="14">
        <f>VLOOKUP(A:A,[2]TDSheet!$A:$F,6,0)</f>
        <v>207</v>
      </c>
      <c r="K19" s="14">
        <f t="shared" si="10"/>
        <v>-23</v>
      </c>
      <c r="L19" s="14">
        <f>VLOOKUP(A:A,[1]TDSheet!$A:$M,13,0)</f>
        <v>20</v>
      </c>
      <c r="M19" s="14">
        <f>VLOOKUP(A:A,[1]TDSheet!$A:$V,22,0)</f>
        <v>80</v>
      </c>
      <c r="N19" s="14">
        <f>VLOOKUP(A:A,[1]TDSheet!$A:$X,24,0)</f>
        <v>30</v>
      </c>
      <c r="O19" s="14"/>
      <c r="P19" s="14"/>
      <c r="Q19" s="14"/>
      <c r="R19" s="14"/>
      <c r="S19" s="14"/>
      <c r="T19" s="14"/>
      <c r="U19" s="14"/>
      <c r="V19" s="14"/>
      <c r="W19" s="14">
        <f t="shared" si="11"/>
        <v>36.799999999999997</v>
      </c>
      <c r="X19" s="16">
        <v>60</v>
      </c>
      <c r="Y19" s="17">
        <f t="shared" si="12"/>
        <v>7.554347826086957</v>
      </c>
      <c r="Z19" s="14">
        <f t="shared" si="13"/>
        <v>2.3913043478260874</v>
      </c>
      <c r="AA19" s="14"/>
      <c r="AB19" s="14"/>
      <c r="AC19" s="14"/>
      <c r="AD19" s="14">
        <f>VLOOKUP(A:A,[1]TDSheet!$A:$AD,30,0)</f>
        <v>0</v>
      </c>
      <c r="AE19" s="14">
        <f>VLOOKUP(A:A,[1]TDSheet!$A:$AE,31,0)</f>
        <v>33.200000000000003</v>
      </c>
      <c r="AF19" s="14">
        <f>VLOOKUP(A:A,[1]TDSheet!$A:$AF,32,0)</f>
        <v>42.4</v>
      </c>
      <c r="AG19" s="14">
        <f>VLOOKUP(A:A,[1]TDSheet!$A:$AG,33,0)</f>
        <v>28.6</v>
      </c>
      <c r="AH19" s="14">
        <f>VLOOKUP(A:A,[3]TDSheet!$A:$D,4,0)</f>
        <v>21</v>
      </c>
      <c r="AI19" s="14" t="str">
        <f>VLOOKUP(A:A,[1]TDSheet!$A:$AI,35,0)</f>
        <v>увел</v>
      </c>
      <c r="AJ19" s="14">
        <f t="shared" si="14"/>
        <v>21</v>
      </c>
      <c r="AK19" s="14"/>
      <c r="AL19" s="14"/>
    </row>
    <row r="20" spans="1:38" s="1" customFormat="1" ht="21.95" customHeight="1" outlineLevel="1" x14ac:dyDescent="0.2">
      <c r="A20" s="7" t="s">
        <v>23</v>
      </c>
      <c r="B20" s="7" t="s">
        <v>12</v>
      </c>
      <c r="C20" s="8">
        <v>532</v>
      </c>
      <c r="D20" s="8">
        <v>506</v>
      </c>
      <c r="E20" s="8">
        <v>531</v>
      </c>
      <c r="F20" s="8">
        <v>494</v>
      </c>
      <c r="G20" s="1">
        <f>VLOOKUP(A:A,[1]TDSheet!$A:$G,7,0)</f>
        <v>0</v>
      </c>
      <c r="H20" s="1">
        <f>VLOOKUP(A:A,[1]TDSheet!$A:$H,8,0)</f>
        <v>0.35</v>
      </c>
      <c r="I20" s="1">
        <f>VLOOKUP(A:A,[1]TDSheet!$A:$I,9,0)</f>
        <v>45</v>
      </c>
      <c r="J20" s="14">
        <f>VLOOKUP(A:A,[2]TDSheet!$A:$F,6,0)</f>
        <v>530</v>
      </c>
      <c r="K20" s="14">
        <f t="shared" si="10"/>
        <v>1</v>
      </c>
      <c r="L20" s="14">
        <f>VLOOKUP(A:A,[1]TDSheet!$A:$M,13,0)</f>
        <v>100</v>
      </c>
      <c r="M20" s="14">
        <f>VLOOKUP(A:A,[1]TDSheet!$A:$V,22,0)</f>
        <v>150</v>
      </c>
      <c r="N20" s="14">
        <f>VLOOKUP(A:A,[1]TDSheet!$A:$X,24,0)</f>
        <v>100</v>
      </c>
      <c r="O20" s="14"/>
      <c r="P20" s="14"/>
      <c r="Q20" s="14"/>
      <c r="R20" s="14"/>
      <c r="S20" s="14"/>
      <c r="T20" s="14"/>
      <c r="U20" s="14"/>
      <c r="V20" s="14"/>
      <c r="W20" s="14">
        <f t="shared" si="11"/>
        <v>106.2</v>
      </c>
      <c r="X20" s="16"/>
      <c r="Y20" s="17">
        <f t="shared" si="12"/>
        <v>7.947269303201506</v>
      </c>
      <c r="Z20" s="14">
        <f t="shared" si="13"/>
        <v>4.6516007532956687</v>
      </c>
      <c r="AA20" s="14"/>
      <c r="AB20" s="14"/>
      <c r="AC20" s="14"/>
      <c r="AD20" s="14">
        <f>VLOOKUP(A:A,[1]TDSheet!$A:$AD,30,0)</f>
        <v>0</v>
      </c>
      <c r="AE20" s="14">
        <f>VLOOKUP(A:A,[1]TDSheet!$A:$AE,31,0)</f>
        <v>116.6</v>
      </c>
      <c r="AF20" s="14">
        <f>VLOOKUP(A:A,[1]TDSheet!$A:$AF,32,0)</f>
        <v>136.80000000000001</v>
      </c>
      <c r="AG20" s="14">
        <f>VLOOKUP(A:A,[1]TDSheet!$A:$AG,33,0)</f>
        <v>86.8</v>
      </c>
      <c r="AH20" s="14">
        <f>VLOOKUP(A:A,[3]TDSheet!$A:$D,4,0)</f>
        <v>32</v>
      </c>
      <c r="AI20" s="14" t="str">
        <f>VLOOKUP(A:A,[1]TDSheet!$A:$AI,35,0)</f>
        <v>продмай</v>
      </c>
      <c r="AJ20" s="14">
        <f t="shared" si="14"/>
        <v>0</v>
      </c>
      <c r="AK20" s="14"/>
      <c r="AL20" s="14"/>
    </row>
    <row r="21" spans="1:38" s="1" customFormat="1" ht="11.1" customHeight="1" outlineLevel="1" x14ac:dyDescent="0.2">
      <c r="A21" s="7" t="s">
        <v>24</v>
      </c>
      <c r="B21" s="7" t="s">
        <v>8</v>
      </c>
      <c r="C21" s="8">
        <v>584.59199999999998</v>
      </c>
      <c r="D21" s="8">
        <v>709.46900000000005</v>
      </c>
      <c r="E21" s="8">
        <v>501.661</v>
      </c>
      <c r="F21" s="8">
        <v>407.88600000000002</v>
      </c>
      <c r="G21" s="1">
        <v>0</v>
      </c>
      <c r="H21" s="1">
        <f>VLOOKUP(A:A,[1]TDSheet!$A:$H,8,0)</f>
        <v>1</v>
      </c>
      <c r="I21" s="1">
        <f>VLOOKUP(A:A,[1]TDSheet!$A:$I,9,0)</f>
        <v>50</v>
      </c>
      <c r="J21" s="14">
        <f>VLOOKUP(A:A,[2]TDSheet!$A:$F,6,0)</f>
        <v>504.80399999999997</v>
      </c>
      <c r="K21" s="14">
        <f t="shared" si="10"/>
        <v>-3.1429999999999723</v>
      </c>
      <c r="L21" s="14">
        <f>VLOOKUP(A:A,[1]TDSheet!$A:$M,13,0)</f>
        <v>50</v>
      </c>
      <c r="M21" s="14">
        <f>VLOOKUP(A:A,[1]TDSheet!$A:$V,22,0)</f>
        <v>150</v>
      </c>
      <c r="N21" s="14">
        <f>VLOOKUP(A:A,[1]TDSheet!$A:$X,24,0)</f>
        <v>150</v>
      </c>
      <c r="O21" s="14"/>
      <c r="P21" s="14"/>
      <c r="Q21" s="14"/>
      <c r="R21" s="14"/>
      <c r="S21" s="14"/>
      <c r="T21" s="14"/>
      <c r="U21" s="14"/>
      <c r="V21" s="14"/>
      <c r="W21" s="14">
        <f t="shared" si="11"/>
        <v>100.3322</v>
      </c>
      <c r="X21" s="16"/>
      <c r="Y21" s="17">
        <f t="shared" si="12"/>
        <v>7.5537663880588681</v>
      </c>
      <c r="Z21" s="14">
        <f t="shared" si="13"/>
        <v>4.0653548910519257</v>
      </c>
      <c r="AA21" s="14"/>
      <c r="AB21" s="14"/>
      <c r="AC21" s="14"/>
      <c r="AD21" s="14">
        <f>VLOOKUP(A:A,[1]TDSheet!$A:$AD,30,0)</f>
        <v>0</v>
      </c>
      <c r="AE21" s="14">
        <f>VLOOKUP(A:A,[1]TDSheet!$A:$AE,31,0)</f>
        <v>102.1352</v>
      </c>
      <c r="AF21" s="14">
        <f>VLOOKUP(A:A,[1]TDSheet!$A:$AF,32,0)</f>
        <v>120.3356</v>
      </c>
      <c r="AG21" s="14">
        <f>VLOOKUP(A:A,[1]TDSheet!$A:$AG,33,0)</f>
        <v>87.061599999999999</v>
      </c>
      <c r="AH21" s="14">
        <f>VLOOKUP(A:A,[3]TDSheet!$A:$D,4,0)</f>
        <v>57.15</v>
      </c>
      <c r="AI21" s="14">
        <f>VLOOKUP(A:A,[1]TDSheet!$A:$AI,35,0)</f>
        <v>0</v>
      </c>
      <c r="AJ21" s="14">
        <f t="shared" si="14"/>
        <v>0</v>
      </c>
      <c r="AK21" s="14"/>
      <c r="AL21" s="14"/>
    </row>
    <row r="22" spans="1:38" s="1" customFormat="1" ht="11.1" customHeight="1" outlineLevel="1" x14ac:dyDescent="0.2">
      <c r="A22" s="7" t="s">
        <v>25</v>
      </c>
      <c r="B22" s="7" t="s">
        <v>8</v>
      </c>
      <c r="C22" s="8">
        <v>4104.3969999999999</v>
      </c>
      <c r="D22" s="8">
        <v>33075.26</v>
      </c>
      <c r="E22" s="8">
        <v>4385.4219999999996</v>
      </c>
      <c r="F22" s="8">
        <v>3551.5259999999998</v>
      </c>
      <c r="G22" s="1" t="str">
        <f>VLOOKUP(A:A,[1]TDSheet!$A:$G,7,0)</f>
        <v>ткмай</v>
      </c>
      <c r="H22" s="1">
        <f>VLOOKUP(A:A,[1]TDSheet!$A:$H,8,0)</f>
        <v>1</v>
      </c>
      <c r="I22" s="1">
        <f>VLOOKUP(A:A,[1]TDSheet!$A:$I,9,0)</f>
        <v>50</v>
      </c>
      <c r="J22" s="14">
        <f>VLOOKUP(A:A,[2]TDSheet!$A:$F,6,0)</f>
        <v>4465.4009999999998</v>
      </c>
      <c r="K22" s="14">
        <f t="shared" si="10"/>
        <v>-79.979000000000269</v>
      </c>
      <c r="L22" s="14">
        <f>VLOOKUP(A:A,[1]TDSheet!$A:$M,13,0)</f>
        <v>1000</v>
      </c>
      <c r="M22" s="14">
        <f>VLOOKUP(A:A,[1]TDSheet!$A:$V,22,0)</f>
        <v>1200</v>
      </c>
      <c r="N22" s="14">
        <f>VLOOKUP(A:A,[1]TDSheet!$A:$X,24,0)</f>
        <v>1800</v>
      </c>
      <c r="O22" s="14"/>
      <c r="P22" s="14"/>
      <c r="Q22" s="14"/>
      <c r="R22" s="14"/>
      <c r="S22" s="14"/>
      <c r="T22" s="14"/>
      <c r="U22" s="14"/>
      <c r="V22" s="14"/>
      <c r="W22" s="14">
        <f t="shared" si="11"/>
        <v>877.08439999999996</v>
      </c>
      <c r="X22" s="16">
        <v>300</v>
      </c>
      <c r="Y22" s="17">
        <f t="shared" si="12"/>
        <v>8.9518477355200936</v>
      </c>
      <c r="Z22" s="14">
        <f t="shared" si="13"/>
        <v>4.0492408712320049</v>
      </c>
      <c r="AA22" s="14"/>
      <c r="AB22" s="14"/>
      <c r="AC22" s="14"/>
      <c r="AD22" s="14">
        <f>VLOOKUP(A:A,[1]TDSheet!$A:$AD,30,0)</f>
        <v>0</v>
      </c>
      <c r="AE22" s="14">
        <f>VLOOKUP(A:A,[1]TDSheet!$A:$AE,31,0)</f>
        <v>971.89419999999996</v>
      </c>
      <c r="AF22" s="14">
        <f>VLOOKUP(A:A,[1]TDSheet!$A:$AF,32,0)</f>
        <v>1130.874</v>
      </c>
      <c r="AG22" s="14">
        <f>VLOOKUP(A:A,[1]TDSheet!$A:$AG,33,0)</f>
        <v>783.96580000000006</v>
      </c>
      <c r="AH22" s="14">
        <f>VLOOKUP(A:A,[3]TDSheet!$A:$D,4,0)</f>
        <v>463.61700000000002</v>
      </c>
      <c r="AI22" s="14" t="str">
        <f>VLOOKUP(A:A,[1]TDSheet!$A:$AI,35,0)</f>
        <v>майяб</v>
      </c>
      <c r="AJ22" s="14">
        <f t="shared" si="14"/>
        <v>300</v>
      </c>
      <c r="AK22" s="14"/>
      <c r="AL22" s="14"/>
    </row>
    <row r="23" spans="1:38" s="1" customFormat="1" ht="11.1" customHeight="1" outlineLevel="1" x14ac:dyDescent="0.2">
      <c r="A23" s="7" t="s">
        <v>26</v>
      </c>
      <c r="B23" s="7" t="s">
        <v>8</v>
      </c>
      <c r="C23" s="8">
        <v>230.87200000000001</v>
      </c>
      <c r="D23" s="8">
        <v>760.78899999999999</v>
      </c>
      <c r="E23" s="8">
        <v>408.33300000000003</v>
      </c>
      <c r="F23" s="8">
        <v>321.42700000000002</v>
      </c>
      <c r="G23" s="1">
        <f>VLOOKUP(A:A,[1]TDSheet!$A:$G,7,0)</f>
        <v>0</v>
      </c>
      <c r="H23" s="1">
        <f>VLOOKUP(A:A,[1]TDSheet!$A:$H,8,0)</f>
        <v>1</v>
      </c>
      <c r="I23" s="1">
        <f>VLOOKUP(A:A,[1]TDSheet!$A:$I,9,0)</f>
        <v>50</v>
      </c>
      <c r="J23" s="14">
        <f>VLOOKUP(A:A,[2]TDSheet!$A:$F,6,0)</f>
        <v>399.39400000000001</v>
      </c>
      <c r="K23" s="14">
        <f t="shared" si="10"/>
        <v>8.9390000000000214</v>
      </c>
      <c r="L23" s="14">
        <f>VLOOKUP(A:A,[1]TDSheet!$A:$M,13,0)</f>
        <v>100</v>
      </c>
      <c r="M23" s="14">
        <f>VLOOKUP(A:A,[1]TDSheet!$A:$V,22,0)</f>
        <v>100</v>
      </c>
      <c r="N23" s="14">
        <f>VLOOKUP(A:A,[1]TDSheet!$A:$X,24,0)</f>
        <v>120</v>
      </c>
      <c r="O23" s="14"/>
      <c r="P23" s="14"/>
      <c r="Q23" s="14"/>
      <c r="R23" s="14"/>
      <c r="S23" s="14"/>
      <c r="T23" s="14"/>
      <c r="U23" s="14"/>
      <c r="V23" s="14"/>
      <c r="W23" s="14">
        <f t="shared" si="11"/>
        <v>81.666600000000003</v>
      </c>
      <c r="X23" s="16"/>
      <c r="Y23" s="17">
        <f t="shared" si="12"/>
        <v>7.8542145748690411</v>
      </c>
      <c r="Z23" s="14">
        <f t="shared" si="13"/>
        <v>3.9358440292604322</v>
      </c>
      <c r="AA23" s="14"/>
      <c r="AB23" s="14"/>
      <c r="AC23" s="14"/>
      <c r="AD23" s="14">
        <f>VLOOKUP(A:A,[1]TDSheet!$A:$AD,30,0)</f>
        <v>0</v>
      </c>
      <c r="AE23" s="14">
        <f>VLOOKUP(A:A,[1]TDSheet!$A:$AE,31,0)</f>
        <v>81.249800000000008</v>
      </c>
      <c r="AF23" s="14">
        <f>VLOOKUP(A:A,[1]TDSheet!$A:$AF,32,0)</f>
        <v>77.552999999999997</v>
      </c>
      <c r="AG23" s="14">
        <f>VLOOKUP(A:A,[1]TDSheet!$A:$AG,33,0)</f>
        <v>79.462000000000003</v>
      </c>
      <c r="AH23" s="14">
        <f>VLOOKUP(A:A,[3]TDSheet!$A:$D,4,0)</f>
        <v>69.430999999999997</v>
      </c>
      <c r="AI23" s="14">
        <f>VLOOKUP(A:A,[1]TDSheet!$A:$AI,35,0)</f>
        <v>0</v>
      </c>
      <c r="AJ23" s="14">
        <f t="shared" si="14"/>
        <v>0</v>
      </c>
      <c r="AK23" s="14"/>
      <c r="AL23" s="14"/>
    </row>
    <row r="24" spans="1:38" s="1" customFormat="1" ht="11.1" customHeight="1" outlineLevel="1" x14ac:dyDescent="0.2">
      <c r="A24" s="7" t="s">
        <v>27</v>
      </c>
      <c r="B24" s="7" t="s">
        <v>8</v>
      </c>
      <c r="C24" s="8">
        <v>706.04300000000001</v>
      </c>
      <c r="D24" s="8">
        <v>1443.289</v>
      </c>
      <c r="E24" s="8">
        <v>715.93</v>
      </c>
      <c r="F24" s="8">
        <v>818.01300000000003</v>
      </c>
      <c r="G24" s="1">
        <f>VLOOKUP(A:A,[1]TDSheet!$A:$G,7,0)</f>
        <v>0</v>
      </c>
      <c r="H24" s="1">
        <f>VLOOKUP(A:A,[1]TDSheet!$A:$H,8,0)</f>
        <v>1</v>
      </c>
      <c r="I24" s="1">
        <f>VLOOKUP(A:A,[1]TDSheet!$A:$I,9,0)</f>
        <v>60</v>
      </c>
      <c r="J24" s="14">
        <f>VLOOKUP(A:A,[2]TDSheet!$A:$F,6,0)</f>
        <v>730.83399999999995</v>
      </c>
      <c r="K24" s="14">
        <f t="shared" si="10"/>
        <v>-14.903999999999996</v>
      </c>
      <c r="L24" s="14">
        <f>VLOOKUP(A:A,[1]TDSheet!$A:$M,13,0)</f>
        <v>0</v>
      </c>
      <c r="M24" s="14">
        <f>VLOOKUP(A:A,[1]TDSheet!$A:$V,22,0)</f>
        <v>0</v>
      </c>
      <c r="N24" s="14">
        <f>VLOOKUP(A:A,[1]TDSheet!$A:$X,24,0)</f>
        <v>100</v>
      </c>
      <c r="O24" s="14"/>
      <c r="P24" s="14"/>
      <c r="Q24" s="14"/>
      <c r="R24" s="14"/>
      <c r="S24" s="14"/>
      <c r="T24" s="14"/>
      <c r="U24" s="14"/>
      <c r="V24" s="14"/>
      <c r="W24" s="14">
        <f t="shared" si="11"/>
        <v>143.18599999999998</v>
      </c>
      <c r="X24" s="16">
        <v>100</v>
      </c>
      <c r="Y24" s="17">
        <f t="shared" si="12"/>
        <v>7.1097244143980571</v>
      </c>
      <c r="Z24" s="14">
        <f t="shared" si="13"/>
        <v>5.7129398125515074</v>
      </c>
      <c r="AA24" s="14"/>
      <c r="AB24" s="14"/>
      <c r="AC24" s="14"/>
      <c r="AD24" s="14">
        <f>VLOOKUP(A:A,[1]TDSheet!$A:$AD,30,0)</f>
        <v>0</v>
      </c>
      <c r="AE24" s="14">
        <f>VLOOKUP(A:A,[1]TDSheet!$A:$AE,31,0)</f>
        <v>149.3588</v>
      </c>
      <c r="AF24" s="14">
        <f>VLOOKUP(A:A,[1]TDSheet!$A:$AF,32,0)</f>
        <v>203.018</v>
      </c>
      <c r="AG24" s="14">
        <f>VLOOKUP(A:A,[1]TDSheet!$A:$AG,33,0)</f>
        <v>123.87260000000001</v>
      </c>
      <c r="AH24" s="14">
        <f>VLOOKUP(A:A,[3]TDSheet!$A:$D,4,0)</f>
        <v>169.49700000000001</v>
      </c>
      <c r="AI24" s="14">
        <f>VLOOKUP(A:A,[1]TDSheet!$A:$AI,35,0)</f>
        <v>0</v>
      </c>
      <c r="AJ24" s="14">
        <f t="shared" si="14"/>
        <v>100</v>
      </c>
      <c r="AK24" s="14"/>
      <c r="AL24" s="14"/>
    </row>
    <row r="25" spans="1:38" s="1" customFormat="1" ht="11.1" customHeight="1" outlineLevel="1" x14ac:dyDescent="0.2">
      <c r="A25" s="7" t="s">
        <v>28</v>
      </c>
      <c r="B25" s="7" t="s">
        <v>8</v>
      </c>
      <c r="C25" s="8">
        <v>547.27499999999998</v>
      </c>
      <c r="D25" s="8">
        <v>915.53099999999995</v>
      </c>
      <c r="E25" s="8">
        <v>597.21900000000005</v>
      </c>
      <c r="F25" s="8">
        <v>325.005</v>
      </c>
      <c r="G25" s="1">
        <v>0</v>
      </c>
      <c r="H25" s="1">
        <f>VLOOKUP(A:A,[1]TDSheet!$A:$H,8,0)</f>
        <v>1</v>
      </c>
      <c r="I25" s="1">
        <f>VLOOKUP(A:A,[1]TDSheet!$A:$I,9,0)</f>
        <v>50</v>
      </c>
      <c r="J25" s="14">
        <f>VLOOKUP(A:A,[2]TDSheet!$A:$F,6,0)</f>
        <v>598.27800000000002</v>
      </c>
      <c r="K25" s="14">
        <f t="shared" si="10"/>
        <v>-1.0589999999999691</v>
      </c>
      <c r="L25" s="14">
        <f>VLOOKUP(A:A,[1]TDSheet!$A:$M,13,0)</f>
        <v>150</v>
      </c>
      <c r="M25" s="14">
        <f>VLOOKUP(A:A,[1]TDSheet!$A:$V,22,0)</f>
        <v>160</v>
      </c>
      <c r="N25" s="14">
        <f>VLOOKUP(A:A,[1]TDSheet!$A:$X,24,0)</f>
        <v>180</v>
      </c>
      <c r="O25" s="14"/>
      <c r="P25" s="14"/>
      <c r="Q25" s="14"/>
      <c r="R25" s="14"/>
      <c r="S25" s="14"/>
      <c r="T25" s="14"/>
      <c r="U25" s="14"/>
      <c r="V25" s="14"/>
      <c r="W25" s="14">
        <f t="shared" si="11"/>
        <v>119.44380000000001</v>
      </c>
      <c r="X25" s="16">
        <v>50</v>
      </c>
      <c r="Y25" s="17">
        <f t="shared" si="12"/>
        <v>7.2419413983814973</v>
      </c>
      <c r="Z25" s="14">
        <f t="shared" si="13"/>
        <v>2.7209867736960809</v>
      </c>
      <c r="AA25" s="14"/>
      <c r="AB25" s="14"/>
      <c r="AC25" s="14"/>
      <c r="AD25" s="14">
        <f>VLOOKUP(A:A,[1]TDSheet!$A:$AD,30,0)</f>
        <v>0</v>
      </c>
      <c r="AE25" s="14">
        <f>VLOOKUP(A:A,[1]TDSheet!$A:$AE,31,0)</f>
        <v>111.00840000000001</v>
      </c>
      <c r="AF25" s="14">
        <f>VLOOKUP(A:A,[1]TDSheet!$A:$AF,32,0)</f>
        <v>121.9254</v>
      </c>
      <c r="AG25" s="14">
        <f>VLOOKUP(A:A,[1]TDSheet!$A:$AG,33,0)</f>
        <v>99.508600000000001</v>
      </c>
      <c r="AH25" s="14">
        <f>VLOOKUP(A:A,[3]TDSheet!$A:$D,4,0)</f>
        <v>107.122</v>
      </c>
      <c r="AI25" s="14">
        <f>VLOOKUP(A:A,[1]TDSheet!$A:$AI,35,0)</f>
        <v>0</v>
      </c>
      <c r="AJ25" s="14">
        <f t="shared" si="14"/>
        <v>50</v>
      </c>
      <c r="AK25" s="14"/>
      <c r="AL25" s="14"/>
    </row>
    <row r="26" spans="1:38" s="1" customFormat="1" ht="11.1" customHeight="1" outlineLevel="1" x14ac:dyDescent="0.2">
      <c r="A26" s="7" t="s">
        <v>29</v>
      </c>
      <c r="B26" s="7" t="s">
        <v>8</v>
      </c>
      <c r="C26" s="8">
        <v>144.55799999999999</v>
      </c>
      <c r="D26" s="8">
        <v>133.80099999999999</v>
      </c>
      <c r="E26" s="8">
        <v>154.96799999999999</v>
      </c>
      <c r="F26" s="8">
        <v>115.541</v>
      </c>
      <c r="G26" s="1">
        <f>VLOOKUP(A:A,[1]TDSheet!$A:$G,7,0)</f>
        <v>0</v>
      </c>
      <c r="H26" s="1">
        <f>VLOOKUP(A:A,[1]TDSheet!$A:$H,8,0)</f>
        <v>1</v>
      </c>
      <c r="I26" s="1">
        <f>VLOOKUP(A:A,[1]TDSheet!$A:$I,9,0)</f>
        <v>60</v>
      </c>
      <c r="J26" s="14">
        <f>VLOOKUP(A:A,[2]TDSheet!$A:$F,6,0)</f>
        <v>178.96600000000001</v>
      </c>
      <c r="K26" s="14">
        <f t="shared" si="10"/>
        <v>-23.998000000000019</v>
      </c>
      <c r="L26" s="14">
        <f>VLOOKUP(A:A,[1]TDSheet!$A:$M,13,0)</f>
        <v>30</v>
      </c>
      <c r="M26" s="14">
        <f>VLOOKUP(A:A,[1]TDSheet!$A:$V,22,0)</f>
        <v>20</v>
      </c>
      <c r="N26" s="14">
        <f>VLOOKUP(A:A,[1]TDSheet!$A:$X,24,0)</f>
        <v>50</v>
      </c>
      <c r="O26" s="14"/>
      <c r="P26" s="14"/>
      <c r="Q26" s="14"/>
      <c r="R26" s="14"/>
      <c r="S26" s="14"/>
      <c r="T26" s="14"/>
      <c r="U26" s="14"/>
      <c r="V26" s="14"/>
      <c r="W26" s="14">
        <f t="shared" si="11"/>
        <v>30.993599999999997</v>
      </c>
      <c r="X26" s="16">
        <v>20</v>
      </c>
      <c r="Y26" s="17">
        <f t="shared" si="12"/>
        <v>7.5996657374425691</v>
      </c>
      <c r="Z26" s="14">
        <f t="shared" si="13"/>
        <v>3.7278986629497703</v>
      </c>
      <c r="AA26" s="14"/>
      <c r="AB26" s="14"/>
      <c r="AC26" s="14"/>
      <c r="AD26" s="14">
        <f>VLOOKUP(A:A,[1]TDSheet!$A:$AD,30,0)</f>
        <v>0</v>
      </c>
      <c r="AE26" s="14">
        <f>VLOOKUP(A:A,[1]TDSheet!$A:$AE,31,0)</f>
        <v>41.490400000000001</v>
      </c>
      <c r="AF26" s="14">
        <f>VLOOKUP(A:A,[1]TDSheet!$A:$AF,32,0)</f>
        <v>41.4086</v>
      </c>
      <c r="AG26" s="14">
        <f>VLOOKUP(A:A,[1]TDSheet!$A:$AG,33,0)</f>
        <v>28.322600000000001</v>
      </c>
      <c r="AH26" s="14">
        <f>VLOOKUP(A:A,[3]TDSheet!$A:$D,4,0)</f>
        <v>30.305</v>
      </c>
      <c r="AI26" s="14">
        <f>VLOOKUP(A:A,[1]TDSheet!$A:$AI,35,0)</f>
        <v>0</v>
      </c>
      <c r="AJ26" s="14">
        <f t="shared" si="14"/>
        <v>20</v>
      </c>
      <c r="AK26" s="14"/>
      <c r="AL26" s="14"/>
    </row>
    <row r="27" spans="1:38" s="1" customFormat="1" ht="21.95" customHeight="1" outlineLevel="1" x14ac:dyDescent="0.2">
      <c r="A27" s="7" t="s">
        <v>30</v>
      </c>
      <c r="B27" s="7" t="s">
        <v>8</v>
      </c>
      <c r="C27" s="8">
        <v>202.334</v>
      </c>
      <c r="D27" s="8">
        <v>87.796999999999997</v>
      </c>
      <c r="E27" s="8">
        <v>168.411</v>
      </c>
      <c r="F27" s="8">
        <v>118.179</v>
      </c>
      <c r="G27" s="1">
        <f>VLOOKUP(A:A,[1]TDSheet!$A:$G,7,0)</f>
        <v>0</v>
      </c>
      <c r="H27" s="1">
        <f>VLOOKUP(A:A,[1]TDSheet!$A:$H,8,0)</f>
        <v>1</v>
      </c>
      <c r="I27" s="1">
        <f>VLOOKUP(A:A,[1]TDSheet!$A:$I,9,0)</f>
        <v>60</v>
      </c>
      <c r="J27" s="14">
        <f>VLOOKUP(A:A,[2]TDSheet!$A:$F,6,0)</f>
        <v>198.59100000000001</v>
      </c>
      <c r="K27" s="14">
        <f t="shared" si="10"/>
        <v>-30.180000000000007</v>
      </c>
      <c r="L27" s="14">
        <f>VLOOKUP(A:A,[1]TDSheet!$A:$M,13,0)</f>
        <v>50</v>
      </c>
      <c r="M27" s="14">
        <f>VLOOKUP(A:A,[1]TDSheet!$A:$V,22,0)</f>
        <v>50</v>
      </c>
      <c r="N27" s="14">
        <f>VLOOKUP(A:A,[1]TDSheet!$A:$X,24,0)</f>
        <v>50</v>
      </c>
      <c r="O27" s="14"/>
      <c r="P27" s="14"/>
      <c r="Q27" s="14"/>
      <c r="R27" s="14"/>
      <c r="S27" s="14"/>
      <c r="T27" s="14"/>
      <c r="U27" s="14"/>
      <c r="V27" s="14"/>
      <c r="W27" s="14">
        <f t="shared" si="11"/>
        <v>33.682200000000002</v>
      </c>
      <c r="X27" s="16"/>
      <c r="Y27" s="17">
        <f t="shared" si="12"/>
        <v>7.9620392967205218</v>
      </c>
      <c r="Z27" s="14">
        <f t="shared" si="13"/>
        <v>3.5086484849564457</v>
      </c>
      <c r="AA27" s="14"/>
      <c r="AB27" s="14"/>
      <c r="AC27" s="14"/>
      <c r="AD27" s="14">
        <f>VLOOKUP(A:A,[1]TDSheet!$A:$AD,30,0)</f>
        <v>0</v>
      </c>
      <c r="AE27" s="14">
        <f>VLOOKUP(A:A,[1]TDSheet!$A:$AE,31,0)</f>
        <v>39.212200000000003</v>
      </c>
      <c r="AF27" s="14">
        <f>VLOOKUP(A:A,[1]TDSheet!$A:$AF,32,0)</f>
        <v>39.557000000000002</v>
      </c>
      <c r="AG27" s="14">
        <f>VLOOKUP(A:A,[1]TDSheet!$A:$AG,33,0)</f>
        <v>30.242399999999996</v>
      </c>
      <c r="AH27" s="14">
        <f>VLOOKUP(A:A,[3]TDSheet!$A:$D,4,0)</f>
        <v>16.818999999999999</v>
      </c>
      <c r="AI27" s="14">
        <f>VLOOKUP(A:A,[1]TDSheet!$A:$AI,35,0)</f>
        <v>0</v>
      </c>
      <c r="AJ27" s="14">
        <f t="shared" si="14"/>
        <v>0</v>
      </c>
      <c r="AK27" s="14"/>
      <c r="AL27" s="14"/>
    </row>
    <row r="28" spans="1:38" s="1" customFormat="1" ht="11.1" customHeight="1" outlineLevel="1" x14ac:dyDescent="0.2">
      <c r="A28" s="7" t="s">
        <v>31</v>
      </c>
      <c r="B28" s="7" t="s">
        <v>8</v>
      </c>
      <c r="C28" s="8">
        <v>582.34100000000001</v>
      </c>
      <c r="D28" s="8">
        <v>335.83199999999999</v>
      </c>
      <c r="E28" s="8">
        <v>564.90099999999995</v>
      </c>
      <c r="F28" s="8">
        <v>340.20100000000002</v>
      </c>
      <c r="G28" s="1" t="str">
        <f>VLOOKUP(A:A,[1]TDSheet!$A:$G,7,0)</f>
        <v>ткмай</v>
      </c>
      <c r="H28" s="1">
        <f>VLOOKUP(A:A,[1]TDSheet!$A:$H,8,0)</f>
        <v>1</v>
      </c>
      <c r="I28" s="1">
        <f>VLOOKUP(A:A,[1]TDSheet!$A:$I,9,0)</f>
        <v>60</v>
      </c>
      <c r="J28" s="14">
        <f>VLOOKUP(A:A,[2]TDSheet!$A:$F,6,0)</f>
        <v>558.31500000000005</v>
      </c>
      <c r="K28" s="14">
        <f t="shared" si="10"/>
        <v>6.585999999999899</v>
      </c>
      <c r="L28" s="14">
        <f>VLOOKUP(A:A,[1]TDSheet!$A:$M,13,0)</f>
        <v>0</v>
      </c>
      <c r="M28" s="14">
        <f>VLOOKUP(A:A,[1]TDSheet!$A:$V,22,0)</f>
        <v>200</v>
      </c>
      <c r="N28" s="14">
        <f>VLOOKUP(A:A,[1]TDSheet!$A:$X,24,0)</f>
        <v>220</v>
      </c>
      <c r="O28" s="14"/>
      <c r="P28" s="14"/>
      <c r="Q28" s="14"/>
      <c r="R28" s="14"/>
      <c r="S28" s="14"/>
      <c r="T28" s="14"/>
      <c r="U28" s="14"/>
      <c r="V28" s="14"/>
      <c r="W28" s="14">
        <f t="shared" si="11"/>
        <v>112.9802</v>
      </c>
      <c r="X28" s="16">
        <v>80</v>
      </c>
      <c r="Y28" s="17">
        <f t="shared" si="12"/>
        <v>7.4367101492119865</v>
      </c>
      <c r="Z28" s="14">
        <f t="shared" si="13"/>
        <v>3.0111559370579979</v>
      </c>
      <c r="AA28" s="14"/>
      <c r="AB28" s="14"/>
      <c r="AC28" s="14"/>
      <c r="AD28" s="14">
        <f>VLOOKUP(A:A,[1]TDSheet!$A:$AD,30,0)</f>
        <v>0</v>
      </c>
      <c r="AE28" s="14">
        <f>VLOOKUP(A:A,[1]TDSheet!$A:$AE,31,0)</f>
        <v>94.239599999999996</v>
      </c>
      <c r="AF28" s="14">
        <f>VLOOKUP(A:A,[1]TDSheet!$A:$AF,32,0)</f>
        <v>111.55940000000001</v>
      </c>
      <c r="AG28" s="14">
        <f>VLOOKUP(A:A,[1]TDSheet!$A:$AG,33,0)</f>
        <v>70.067599999999999</v>
      </c>
      <c r="AH28" s="14">
        <f>VLOOKUP(A:A,[3]TDSheet!$A:$D,4,0)</f>
        <v>94.942999999999998</v>
      </c>
      <c r="AI28" s="14" t="str">
        <f>VLOOKUP(A:A,[1]TDSheet!$A:$AI,35,0)</f>
        <v>увел</v>
      </c>
      <c r="AJ28" s="14">
        <f t="shared" si="14"/>
        <v>80</v>
      </c>
      <c r="AK28" s="14"/>
      <c r="AL28" s="14"/>
    </row>
    <row r="29" spans="1:38" s="1" customFormat="1" ht="11.1" customHeight="1" outlineLevel="1" x14ac:dyDescent="0.2">
      <c r="A29" s="7" t="s">
        <v>32</v>
      </c>
      <c r="B29" s="7" t="s">
        <v>8</v>
      </c>
      <c r="C29" s="8">
        <v>93.117000000000004</v>
      </c>
      <c r="D29" s="8">
        <v>196.411</v>
      </c>
      <c r="E29" s="8">
        <v>166.417</v>
      </c>
      <c r="F29" s="8">
        <v>115.967</v>
      </c>
      <c r="G29" s="1">
        <f>VLOOKUP(A:A,[1]TDSheet!$A:$G,7,0)</f>
        <v>0</v>
      </c>
      <c r="H29" s="1">
        <f>VLOOKUP(A:A,[1]TDSheet!$A:$H,8,0)</f>
        <v>1</v>
      </c>
      <c r="I29" s="1">
        <f>VLOOKUP(A:A,[1]TDSheet!$A:$I,9,0)</f>
        <v>30</v>
      </c>
      <c r="J29" s="14">
        <f>VLOOKUP(A:A,[2]TDSheet!$A:$F,6,0)</f>
        <v>161.87799999999999</v>
      </c>
      <c r="K29" s="14">
        <f t="shared" si="10"/>
        <v>4.5390000000000157</v>
      </c>
      <c r="L29" s="14">
        <f>VLOOKUP(A:A,[1]TDSheet!$A:$M,13,0)</f>
        <v>20</v>
      </c>
      <c r="M29" s="14">
        <f>VLOOKUP(A:A,[1]TDSheet!$A:$V,22,0)</f>
        <v>30</v>
      </c>
      <c r="N29" s="14">
        <f>VLOOKUP(A:A,[1]TDSheet!$A:$X,24,0)</f>
        <v>40</v>
      </c>
      <c r="O29" s="14"/>
      <c r="P29" s="14"/>
      <c r="Q29" s="14"/>
      <c r="R29" s="14"/>
      <c r="S29" s="14"/>
      <c r="T29" s="14"/>
      <c r="U29" s="14"/>
      <c r="V29" s="14"/>
      <c r="W29" s="14">
        <f t="shared" si="11"/>
        <v>33.2834</v>
      </c>
      <c r="X29" s="16">
        <v>20</v>
      </c>
      <c r="Y29" s="17">
        <f t="shared" si="12"/>
        <v>6.7891801919275068</v>
      </c>
      <c r="Z29" s="14">
        <f t="shared" si="13"/>
        <v>3.4842293756046558</v>
      </c>
      <c r="AA29" s="14"/>
      <c r="AB29" s="14"/>
      <c r="AC29" s="14"/>
      <c r="AD29" s="14">
        <f>VLOOKUP(A:A,[1]TDSheet!$A:$AD,30,0)</f>
        <v>0</v>
      </c>
      <c r="AE29" s="14">
        <f>VLOOKUP(A:A,[1]TDSheet!$A:$AE,31,0)</f>
        <v>32.448999999999998</v>
      </c>
      <c r="AF29" s="14">
        <f>VLOOKUP(A:A,[1]TDSheet!$A:$AF,32,0)</f>
        <v>35.486000000000004</v>
      </c>
      <c r="AG29" s="14">
        <f>VLOOKUP(A:A,[1]TDSheet!$A:$AG,33,0)</f>
        <v>32.340199999999996</v>
      </c>
      <c r="AH29" s="14">
        <f>VLOOKUP(A:A,[3]TDSheet!$A:$D,4,0)</f>
        <v>12.522</v>
      </c>
      <c r="AI29" s="14">
        <f>VLOOKUP(A:A,[1]TDSheet!$A:$AI,35,0)</f>
        <v>0</v>
      </c>
      <c r="AJ29" s="14">
        <f t="shared" si="14"/>
        <v>20</v>
      </c>
      <c r="AK29" s="14"/>
      <c r="AL29" s="14"/>
    </row>
    <row r="30" spans="1:38" s="1" customFormat="1" ht="11.1" customHeight="1" outlineLevel="1" x14ac:dyDescent="0.2">
      <c r="A30" s="7" t="s">
        <v>33</v>
      </c>
      <c r="B30" s="7" t="s">
        <v>8</v>
      </c>
      <c r="C30" s="8">
        <v>155.566</v>
      </c>
      <c r="D30" s="8">
        <v>57.335999999999999</v>
      </c>
      <c r="E30" s="8">
        <v>151.19300000000001</v>
      </c>
      <c r="F30" s="8">
        <v>48.585999999999999</v>
      </c>
      <c r="G30" s="1" t="str">
        <f>VLOOKUP(A:A,[1]TDSheet!$A:$G,7,0)</f>
        <v>н</v>
      </c>
      <c r="H30" s="1">
        <f>VLOOKUP(A:A,[1]TDSheet!$A:$H,8,0)</f>
        <v>1</v>
      </c>
      <c r="I30" s="1">
        <f>VLOOKUP(A:A,[1]TDSheet!$A:$I,9,0)</f>
        <v>30</v>
      </c>
      <c r="J30" s="14">
        <f>VLOOKUP(A:A,[2]TDSheet!$A:$F,6,0)</f>
        <v>148.99600000000001</v>
      </c>
      <c r="K30" s="14">
        <f t="shared" si="10"/>
        <v>2.1970000000000027</v>
      </c>
      <c r="L30" s="14">
        <f>VLOOKUP(A:A,[1]TDSheet!$A:$M,13,0)</f>
        <v>0</v>
      </c>
      <c r="M30" s="14">
        <f>VLOOKUP(A:A,[1]TDSheet!$A:$V,22,0)</f>
        <v>50</v>
      </c>
      <c r="N30" s="14">
        <f>VLOOKUP(A:A,[1]TDSheet!$A:$X,24,0)</f>
        <v>30</v>
      </c>
      <c r="O30" s="14"/>
      <c r="P30" s="14"/>
      <c r="Q30" s="14"/>
      <c r="R30" s="14"/>
      <c r="S30" s="14"/>
      <c r="T30" s="14"/>
      <c r="U30" s="14"/>
      <c r="V30" s="14"/>
      <c r="W30" s="14">
        <f t="shared" si="11"/>
        <v>30.238600000000002</v>
      </c>
      <c r="X30" s="16">
        <v>60</v>
      </c>
      <c r="Y30" s="17">
        <f t="shared" si="12"/>
        <v>6.2365982552102279</v>
      </c>
      <c r="Z30" s="14">
        <f t="shared" si="13"/>
        <v>1.6067542809521604</v>
      </c>
      <c r="AA30" s="14"/>
      <c r="AB30" s="14"/>
      <c r="AC30" s="14"/>
      <c r="AD30" s="14">
        <f>VLOOKUP(A:A,[1]TDSheet!$A:$AD,30,0)</f>
        <v>0</v>
      </c>
      <c r="AE30" s="14">
        <f>VLOOKUP(A:A,[1]TDSheet!$A:$AE,31,0)</f>
        <v>26.762400000000003</v>
      </c>
      <c r="AF30" s="14">
        <f>VLOOKUP(A:A,[1]TDSheet!$A:$AF,32,0)</f>
        <v>28.4788</v>
      </c>
      <c r="AG30" s="14">
        <f>VLOOKUP(A:A,[1]TDSheet!$A:$AG,33,0)</f>
        <v>17.306999999999999</v>
      </c>
      <c r="AH30" s="14">
        <f>VLOOKUP(A:A,[3]TDSheet!$A:$D,4,0)</f>
        <v>31.530999999999999</v>
      </c>
      <c r="AI30" s="14">
        <f>VLOOKUP(A:A,[1]TDSheet!$A:$AI,35,0)</f>
        <v>0</v>
      </c>
      <c r="AJ30" s="14">
        <f t="shared" si="14"/>
        <v>60</v>
      </c>
      <c r="AK30" s="14"/>
      <c r="AL30" s="14"/>
    </row>
    <row r="31" spans="1:38" s="1" customFormat="1" ht="11.1" customHeight="1" outlineLevel="1" x14ac:dyDescent="0.2">
      <c r="A31" s="7" t="s">
        <v>34</v>
      </c>
      <c r="B31" s="7" t="s">
        <v>8</v>
      </c>
      <c r="C31" s="8">
        <v>819.327</v>
      </c>
      <c r="D31" s="8">
        <v>1290.5840000000001</v>
      </c>
      <c r="E31" s="8">
        <v>1256.5709999999999</v>
      </c>
      <c r="F31" s="8">
        <v>778.298</v>
      </c>
      <c r="G31" s="1" t="str">
        <f>VLOOKUP(A:A,[1]TDSheet!$A:$G,7,0)</f>
        <v>ткмай</v>
      </c>
      <c r="H31" s="1">
        <f>VLOOKUP(A:A,[1]TDSheet!$A:$H,8,0)</f>
        <v>1</v>
      </c>
      <c r="I31" s="1">
        <f>VLOOKUP(A:A,[1]TDSheet!$A:$I,9,0)</f>
        <v>30</v>
      </c>
      <c r="J31" s="14">
        <f>VLOOKUP(A:A,[2]TDSheet!$A:$F,6,0)</f>
        <v>1310.462</v>
      </c>
      <c r="K31" s="14">
        <f t="shared" si="10"/>
        <v>-53.891000000000076</v>
      </c>
      <c r="L31" s="14">
        <f>VLOOKUP(A:A,[1]TDSheet!$A:$M,13,0)</f>
        <v>350</v>
      </c>
      <c r="M31" s="14">
        <f>VLOOKUP(A:A,[1]TDSheet!$A:$V,22,0)</f>
        <v>350</v>
      </c>
      <c r="N31" s="14">
        <f>VLOOKUP(A:A,[1]TDSheet!$A:$X,24,0)</f>
        <v>400</v>
      </c>
      <c r="O31" s="14"/>
      <c r="P31" s="14"/>
      <c r="Q31" s="14"/>
      <c r="R31" s="14"/>
      <c r="S31" s="14"/>
      <c r="T31" s="14"/>
      <c r="U31" s="14"/>
      <c r="V31" s="14"/>
      <c r="W31" s="14">
        <f t="shared" si="11"/>
        <v>251.31419999999997</v>
      </c>
      <c r="X31" s="16">
        <v>150</v>
      </c>
      <c r="Y31" s="17">
        <f t="shared" si="12"/>
        <v>8.0707655993970899</v>
      </c>
      <c r="Z31" s="14">
        <f t="shared" si="13"/>
        <v>3.0969121521983243</v>
      </c>
      <c r="AA31" s="14"/>
      <c r="AB31" s="14"/>
      <c r="AC31" s="14"/>
      <c r="AD31" s="14">
        <f>VLOOKUP(A:A,[1]TDSheet!$A:$AD,30,0)</f>
        <v>0</v>
      </c>
      <c r="AE31" s="14">
        <f>VLOOKUP(A:A,[1]TDSheet!$A:$AE,31,0)</f>
        <v>254.77800000000002</v>
      </c>
      <c r="AF31" s="14">
        <f>VLOOKUP(A:A,[1]TDSheet!$A:$AF,32,0)</f>
        <v>244.63180000000003</v>
      </c>
      <c r="AG31" s="14">
        <f>VLOOKUP(A:A,[1]TDSheet!$A:$AG,33,0)</f>
        <v>213.4272</v>
      </c>
      <c r="AH31" s="14">
        <f>VLOOKUP(A:A,[3]TDSheet!$A:$D,4,0)</f>
        <v>159.501</v>
      </c>
      <c r="AI31" s="14" t="str">
        <f>VLOOKUP(A:A,[1]TDSheet!$A:$AI,35,0)</f>
        <v>майяб</v>
      </c>
      <c r="AJ31" s="14">
        <f t="shared" si="14"/>
        <v>150</v>
      </c>
      <c r="AK31" s="14"/>
      <c r="AL31" s="14"/>
    </row>
    <row r="32" spans="1:38" s="1" customFormat="1" ht="21.95" customHeight="1" outlineLevel="1" x14ac:dyDescent="0.2">
      <c r="A32" s="7" t="s">
        <v>35</v>
      </c>
      <c r="B32" s="7" t="s">
        <v>8</v>
      </c>
      <c r="C32" s="8">
        <v>5.5910000000000002</v>
      </c>
      <c r="D32" s="8">
        <v>128.01900000000001</v>
      </c>
      <c r="E32" s="8">
        <v>80.113</v>
      </c>
      <c r="F32" s="8">
        <v>50.399000000000001</v>
      </c>
      <c r="G32" s="1">
        <f>VLOOKUP(A:A,[1]TDSheet!$A:$G,7,0)</f>
        <v>0</v>
      </c>
      <c r="H32" s="1">
        <f>VLOOKUP(A:A,[1]TDSheet!$A:$H,8,0)</f>
        <v>1</v>
      </c>
      <c r="I32" s="1">
        <f>VLOOKUP(A:A,[1]TDSheet!$A:$I,9,0)</f>
        <v>40</v>
      </c>
      <c r="J32" s="14">
        <f>VLOOKUP(A:A,[2]TDSheet!$A:$F,6,0)</f>
        <v>69.506</v>
      </c>
      <c r="K32" s="14">
        <f t="shared" si="10"/>
        <v>10.606999999999999</v>
      </c>
      <c r="L32" s="14">
        <f>VLOOKUP(A:A,[1]TDSheet!$A:$M,13,0)</f>
        <v>10</v>
      </c>
      <c r="M32" s="14">
        <f>VLOOKUP(A:A,[1]TDSheet!$A:$V,22,0)</f>
        <v>30</v>
      </c>
      <c r="N32" s="14">
        <f>VLOOKUP(A:A,[1]TDSheet!$A:$X,24,0)</f>
        <v>30</v>
      </c>
      <c r="O32" s="14"/>
      <c r="P32" s="14"/>
      <c r="Q32" s="14"/>
      <c r="R32" s="14"/>
      <c r="S32" s="14"/>
      <c r="T32" s="14"/>
      <c r="U32" s="14"/>
      <c r="V32" s="14"/>
      <c r="W32" s="14">
        <f t="shared" si="11"/>
        <v>16.022600000000001</v>
      </c>
      <c r="X32" s="16"/>
      <c r="Y32" s="17">
        <f t="shared" si="12"/>
        <v>7.514323518030781</v>
      </c>
      <c r="Z32" s="14">
        <f t="shared" si="13"/>
        <v>3.1454944890342391</v>
      </c>
      <c r="AA32" s="14"/>
      <c r="AB32" s="14"/>
      <c r="AC32" s="14"/>
      <c r="AD32" s="14">
        <f>VLOOKUP(A:A,[1]TDSheet!$A:$AD,30,0)</f>
        <v>0</v>
      </c>
      <c r="AE32" s="14">
        <f>VLOOKUP(A:A,[1]TDSheet!$A:$AE,31,0)</f>
        <v>17.648199999999999</v>
      </c>
      <c r="AF32" s="14">
        <f>VLOOKUP(A:A,[1]TDSheet!$A:$AF,32,0)</f>
        <v>12.8934</v>
      </c>
      <c r="AG32" s="14">
        <f>VLOOKUP(A:A,[1]TDSheet!$A:$AG,33,0)</f>
        <v>12.8042</v>
      </c>
      <c r="AH32" s="14">
        <f>VLOOKUP(A:A,[3]TDSheet!$A:$D,4,0)</f>
        <v>8.4629999999999992</v>
      </c>
      <c r="AI32" s="14" t="str">
        <f>VLOOKUP(A:A,[1]TDSheet!$A:$AI,35,0)</f>
        <v>склад</v>
      </c>
      <c r="AJ32" s="14">
        <f t="shared" si="14"/>
        <v>0</v>
      </c>
      <c r="AK32" s="14"/>
      <c r="AL32" s="14"/>
    </row>
    <row r="33" spans="1:38" s="1" customFormat="1" ht="11.1" customHeight="1" outlineLevel="1" x14ac:dyDescent="0.2">
      <c r="A33" s="7" t="s">
        <v>36</v>
      </c>
      <c r="B33" s="7" t="s">
        <v>8</v>
      </c>
      <c r="C33" s="8">
        <v>85.632999999999996</v>
      </c>
      <c r="D33" s="8">
        <v>182.952</v>
      </c>
      <c r="E33" s="8">
        <v>142.245</v>
      </c>
      <c r="F33" s="8">
        <v>121.624</v>
      </c>
      <c r="G33" s="1" t="str">
        <f>VLOOKUP(A:A,[1]TDSheet!$A:$G,7,0)</f>
        <v>н</v>
      </c>
      <c r="H33" s="1">
        <f>VLOOKUP(A:A,[1]TDSheet!$A:$H,8,0)</f>
        <v>1</v>
      </c>
      <c r="I33" s="1">
        <f>VLOOKUP(A:A,[1]TDSheet!$A:$I,9,0)</f>
        <v>35</v>
      </c>
      <c r="J33" s="14">
        <f>VLOOKUP(A:A,[2]TDSheet!$A:$F,6,0)</f>
        <v>143.751</v>
      </c>
      <c r="K33" s="14">
        <f t="shared" si="10"/>
        <v>-1.5060000000000002</v>
      </c>
      <c r="L33" s="14">
        <f>VLOOKUP(A:A,[1]TDSheet!$A:$M,13,0)</f>
        <v>50</v>
      </c>
      <c r="M33" s="14">
        <f>VLOOKUP(A:A,[1]TDSheet!$A:$V,22,0)</f>
        <v>40</v>
      </c>
      <c r="N33" s="14">
        <f>VLOOKUP(A:A,[1]TDSheet!$A:$X,24,0)</f>
        <v>50</v>
      </c>
      <c r="O33" s="14"/>
      <c r="P33" s="14"/>
      <c r="Q33" s="14"/>
      <c r="R33" s="14"/>
      <c r="S33" s="14"/>
      <c r="T33" s="14"/>
      <c r="U33" s="14"/>
      <c r="V33" s="14"/>
      <c r="W33" s="14">
        <f t="shared" si="11"/>
        <v>28.449000000000002</v>
      </c>
      <c r="X33" s="16"/>
      <c r="Y33" s="17">
        <f t="shared" si="12"/>
        <v>9.1962459137403787</v>
      </c>
      <c r="Z33" s="14">
        <f t="shared" si="13"/>
        <v>4.2751590565573476</v>
      </c>
      <c r="AA33" s="14"/>
      <c r="AB33" s="14"/>
      <c r="AC33" s="14"/>
      <c r="AD33" s="14">
        <f>VLOOKUP(A:A,[1]TDSheet!$A:$AD,30,0)</f>
        <v>0</v>
      </c>
      <c r="AE33" s="14">
        <f>VLOOKUP(A:A,[1]TDSheet!$A:$AE,31,0)</f>
        <v>34.061</v>
      </c>
      <c r="AF33" s="14">
        <f>VLOOKUP(A:A,[1]TDSheet!$A:$AF,32,0)</f>
        <v>27.756999999999998</v>
      </c>
      <c r="AG33" s="14">
        <f>VLOOKUP(A:A,[1]TDSheet!$A:$AG,33,0)</f>
        <v>28.387400000000003</v>
      </c>
      <c r="AH33" s="14">
        <f>VLOOKUP(A:A,[3]TDSheet!$A:$D,4,0)</f>
        <v>8.9600000000000009</v>
      </c>
      <c r="AI33" s="14">
        <f>VLOOKUP(A:A,[1]TDSheet!$A:$AI,35,0)</f>
        <v>0</v>
      </c>
      <c r="AJ33" s="14">
        <f t="shared" si="14"/>
        <v>0</v>
      </c>
      <c r="AK33" s="14"/>
      <c r="AL33" s="14"/>
    </row>
    <row r="34" spans="1:38" s="1" customFormat="1" ht="11.1" customHeight="1" outlineLevel="1" x14ac:dyDescent="0.2">
      <c r="A34" s="7" t="s">
        <v>37</v>
      </c>
      <c r="B34" s="7" t="s">
        <v>8</v>
      </c>
      <c r="C34" s="8">
        <v>86.192999999999998</v>
      </c>
      <c r="D34" s="8">
        <v>34.381999999999998</v>
      </c>
      <c r="E34" s="8">
        <v>101.86</v>
      </c>
      <c r="F34" s="8">
        <v>18.715</v>
      </c>
      <c r="G34" s="1">
        <f>VLOOKUP(A:A,[1]TDSheet!$A:$G,7,0)</f>
        <v>0</v>
      </c>
      <c r="H34" s="1">
        <f>VLOOKUP(A:A,[1]TDSheet!$A:$H,8,0)</f>
        <v>1</v>
      </c>
      <c r="I34" s="1">
        <f>VLOOKUP(A:A,[1]TDSheet!$A:$I,9,0)</f>
        <v>30</v>
      </c>
      <c r="J34" s="14">
        <f>VLOOKUP(A:A,[2]TDSheet!$A:$F,6,0)</f>
        <v>146.46199999999999</v>
      </c>
      <c r="K34" s="14">
        <f t="shared" si="10"/>
        <v>-44.60199999999999</v>
      </c>
      <c r="L34" s="14">
        <f>VLOOKUP(A:A,[1]TDSheet!$A:$M,13,0)</f>
        <v>30</v>
      </c>
      <c r="M34" s="14">
        <f>VLOOKUP(A:A,[1]TDSheet!$A:$V,22,0)</f>
        <v>20</v>
      </c>
      <c r="N34" s="14">
        <f>VLOOKUP(A:A,[1]TDSheet!$A:$X,24,0)</f>
        <v>20</v>
      </c>
      <c r="O34" s="14"/>
      <c r="P34" s="14"/>
      <c r="Q34" s="14"/>
      <c r="R34" s="14"/>
      <c r="S34" s="14"/>
      <c r="T34" s="14"/>
      <c r="U34" s="14"/>
      <c r="V34" s="14"/>
      <c r="W34" s="14">
        <f t="shared" si="11"/>
        <v>20.372</v>
      </c>
      <c r="X34" s="16">
        <v>30</v>
      </c>
      <c r="Y34" s="17">
        <f t="shared" si="12"/>
        <v>5.8273610838405654</v>
      </c>
      <c r="Z34" s="14">
        <f t="shared" si="13"/>
        <v>0.91866287060671514</v>
      </c>
      <c r="AA34" s="14"/>
      <c r="AB34" s="14"/>
      <c r="AC34" s="14"/>
      <c r="AD34" s="14">
        <f>VLOOKUP(A:A,[1]TDSheet!$A:$AD,30,0)</f>
        <v>0</v>
      </c>
      <c r="AE34" s="14">
        <f>VLOOKUP(A:A,[1]TDSheet!$A:$AE,31,0)</f>
        <v>22.334</v>
      </c>
      <c r="AF34" s="14">
        <f>VLOOKUP(A:A,[1]TDSheet!$A:$AF,32,0)</f>
        <v>16.7682</v>
      </c>
      <c r="AG34" s="14">
        <f>VLOOKUP(A:A,[1]TDSheet!$A:$AG,33,0)</f>
        <v>19.377000000000002</v>
      </c>
      <c r="AH34" s="14">
        <f>VLOOKUP(A:A,[3]TDSheet!$A:$D,4,0)</f>
        <v>10.989000000000001</v>
      </c>
      <c r="AI34" s="14" t="str">
        <f>VLOOKUP(A:A,[1]TDSheet!$A:$AI,35,0)</f>
        <v>склад</v>
      </c>
      <c r="AJ34" s="14">
        <f t="shared" si="14"/>
        <v>30</v>
      </c>
      <c r="AK34" s="14"/>
      <c r="AL34" s="14"/>
    </row>
    <row r="35" spans="1:38" s="1" customFormat="1" ht="11.1" customHeight="1" outlineLevel="1" x14ac:dyDescent="0.2">
      <c r="A35" s="7" t="s">
        <v>38</v>
      </c>
      <c r="B35" s="7" t="s">
        <v>8</v>
      </c>
      <c r="C35" s="8">
        <v>9.0259999999999998</v>
      </c>
      <c r="D35" s="8">
        <v>31.61</v>
      </c>
      <c r="E35" s="8">
        <v>17.175000000000001</v>
      </c>
      <c r="F35" s="8">
        <v>23.460999999999999</v>
      </c>
      <c r="G35" s="1" t="str">
        <f>VLOOKUP(A:A,[1]TDSheet!$A:$G,7,0)</f>
        <v>н</v>
      </c>
      <c r="H35" s="1">
        <f>VLOOKUP(A:A,[1]TDSheet!$A:$H,8,0)</f>
        <v>1</v>
      </c>
      <c r="I35" s="1">
        <f>VLOOKUP(A:A,[1]TDSheet!$A:$I,9,0)</f>
        <v>45</v>
      </c>
      <c r="J35" s="14">
        <f>VLOOKUP(A:A,[2]TDSheet!$A:$F,6,0)</f>
        <v>18.800999999999998</v>
      </c>
      <c r="K35" s="14">
        <f t="shared" si="10"/>
        <v>-1.6259999999999977</v>
      </c>
      <c r="L35" s="14">
        <f>VLOOKUP(A:A,[1]TDSheet!$A:$M,13,0)</f>
        <v>0</v>
      </c>
      <c r="M35" s="14">
        <f>VLOOKUP(A:A,[1]TDSheet!$A:$V,22,0)</f>
        <v>0</v>
      </c>
      <c r="N35" s="14">
        <f>VLOOKUP(A:A,[1]TDSheet!$A:$X,24,0)</f>
        <v>0</v>
      </c>
      <c r="O35" s="14"/>
      <c r="P35" s="14"/>
      <c r="Q35" s="14"/>
      <c r="R35" s="14"/>
      <c r="S35" s="14"/>
      <c r="T35" s="14"/>
      <c r="U35" s="14"/>
      <c r="V35" s="14"/>
      <c r="W35" s="14">
        <f t="shared" si="11"/>
        <v>3.4350000000000001</v>
      </c>
      <c r="X35" s="16">
        <v>10</v>
      </c>
      <c r="Y35" s="17">
        <f t="shared" si="12"/>
        <v>9.7411935953420663</v>
      </c>
      <c r="Z35" s="14">
        <f t="shared" si="13"/>
        <v>6.8299854439592425</v>
      </c>
      <c r="AA35" s="14"/>
      <c r="AB35" s="14"/>
      <c r="AC35" s="14"/>
      <c r="AD35" s="14">
        <f>VLOOKUP(A:A,[1]TDSheet!$A:$AD,30,0)</f>
        <v>0</v>
      </c>
      <c r="AE35" s="14">
        <f>VLOOKUP(A:A,[1]TDSheet!$A:$AE,31,0)</f>
        <v>4.8155999999999999</v>
      </c>
      <c r="AF35" s="14">
        <f>VLOOKUP(A:A,[1]TDSheet!$A:$AF,32,0)</f>
        <v>5.0619999999999994</v>
      </c>
      <c r="AG35" s="14">
        <f>VLOOKUP(A:A,[1]TDSheet!$A:$AG,33,0)</f>
        <v>3.6271999999999998</v>
      </c>
      <c r="AH35" s="14">
        <f>VLOOKUP(A:A,[3]TDSheet!$A:$D,4,0)</f>
        <v>4.53</v>
      </c>
      <c r="AI35" s="14" t="str">
        <f>VLOOKUP(A:A,[1]TDSheet!$A:$AI,35,0)</f>
        <v>склад</v>
      </c>
      <c r="AJ35" s="14">
        <f t="shared" si="14"/>
        <v>10</v>
      </c>
      <c r="AK35" s="14"/>
      <c r="AL35" s="14"/>
    </row>
    <row r="36" spans="1:38" s="1" customFormat="1" ht="11.1" customHeight="1" outlineLevel="1" x14ac:dyDescent="0.2">
      <c r="A36" s="7" t="s">
        <v>39</v>
      </c>
      <c r="B36" s="7" t="s">
        <v>8</v>
      </c>
      <c r="C36" s="8">
        <v>17.687999999999999</v>
      </c>
      <c r="D36" s="8">
        <v>23.137</v>
      </c>
      <c r="E36" s="8">
        <v>18.565999999999999</v>
      </c>
      <c r="F36" s="8">
        <v>21.331</v>
      </c>
      <c r="G36" s="1" t="str">
        <f>VLOOKUP(A:A,[1]TDSheet!$A:$G,7,0)</f>
        <v>н</v>
      </c>
      <c r="H36" s="1">
        <f>VLOOKUP(A:A,[1]TDSheet!$A:$H,8,0)</f>
        <v>1</v>
      </c>
      <c r="I36" s="1">
        <f>VLOOKUP(A:A,[1]TDSheet!$A:$I,9,0)</f>
        <v>45</v>
      </c>
      <c r="J36" s="14">
        <f>VLOOKUP(A:A,[2]TDSheet!$A:$F,6,0)</f>
        <v>18.800999999999998</v>
      </c>
      <c r="K36" s="14">
        <f t="shared" si="10"/>
        <v>-0.23499999999999943</v>
      </c>
      <c r="L36" s="14">
        <f>VLOOKUP(A:A,[1]TDSheet!$A:$M,13,0)</f>
        <v>0</v>
      </c>
      <c r="M36" s="14">
        <f>VLOOKUP(A:A,[1]TDSheet!$A:$V,22,0)</f>
        <v>10</v>
      </c>
      <c r="N36" s="14">
        <f>VLOOKUP(A:A,[1]TDSheet!$A:$X,24,0)</f>
        <v>0</v>
      </c>
      <c r="O36" s="14"/>
      <c r="P36" s="14"/>
      <c r="Q36" s="14"/>
      <c r="R36" s="14"/>
      <c r="S36" s="14"/>
      <c r="T36" s="14"/>
      <c r="U36" s="14"/>
      <c r="V36" s="14"/>
      <c r="W36" s="14">
        <f t="shared" si="11"/>
        <v>3.7131999999999996</v>
      </c>
      <c r="X36" s="16"/>
      <c r="Y36" s="17">
        <f t="shared" si="12"/>
        <v>8.4377356458041586</v>
      </c>
      <c r="Z36" s="14">
        <f t="shared" si="13"/>
        <v>5.744640741139718</v>
      </c>
      <c r="AA36" s="14"/>
      <c r="AB36" s="14"/>
      <c r="AC36" s="14"/>
      <c r="AD36" s="14">
        <f>VLOOKUP(A:A,[1]TDSheet!$A:$AD,30,0)</f>
        <v>0</v>
      </c>
      <c r="AE36" s="14">
        <f>VLOOKUP(A:A,[1]TDSheet!$A:$AE,31,0)</f>
        <v>5.8472</v>
      </c>
      <c r="AF36" s="14">
        <f>VLOOKUP(A:A,[1]TDSheet!$A:$AF,32,0)</f>
        <v>4.4184000000000001</v>
      </c>
      <c r="AG36" s="14">
        <f>VLOOKUP(A:A,[1]TDSheet!$A:$AG,33,0)</f>
        <v>3.6225999999999998</v>
      </c>
      <c r="AH36" s="14">
        <f>VLOOKUP(A:A,[3]TDSheet!$A:$D,4,0)</f>
        <v>3.7120000000000002</v>
      </c>
      <c r="AI36" s="14" t="str">
        <f>VLOOKUP(A:A,[1]TDSheet!$A:$AI,35,0)</f>
        <v>склад</v>
      </c>
      <c r="AJ36" s="14">
        <f t="shared" si="14"/>
        <v>0</v>
      </c>
      <c r="AK36" s="14"/>
      <c r="AL36" s="14"/>
    </row>
    <row r="37" spans="1:38" s="1" customFormat="1" ht="21.95" customHeight="1" outlineLevel="1" x14ac:dyDescent="0.2">
      <c r="A37" s="7" t="s">
        <v>40</v>
      </c>
      <c r="B37" s="7" t="s">
        <v>8</v>
      </c>
      <c r="C37" s="8">
        <v>14.952999999999999</v>
      </c>
      <c r="D37" s="8">
        <v>44.188000000000002</v>
      </c>
      <c r="E37" s="8">
        <v>23.640999999999998</v>
      </c>
      <c r="F37" s="8">
        <v>35.5</v>
      </c>
      <c r="G37" s="1" t="str">
        <f>VLOOKUP(A:A,[1]TDSheet!$A:$G,7,0)</f>
        <v>н</v>
      </c>
      <c r="H37" s="1">
        <f>VLOOKUP(A:A,[1]TDSheet!$A:$H,8,0)</f>
        <v>1</v>
      </c>
      <c r="I37" s="1">
        <f>VLOOKUP(A:A,[1]TDSheet!$A:$I,9,0)</f>
        <v>45</v>
      </c>
      <c r="J37" s="14">
        <f>VLOOKUP(A:A,[2]TDSheet!$A:$F,6,0)</f>
        <v>23.303000000000001</v>
      </c>
      <c r="K37" s="14">
        <f t="shared" si="10"/>
        <v>0.33799999999999741</v>
      </c>
      <c r="L37" s="14">
        <f>VLOOKUP(A:A,[1]TDSheet!$A:$M,13,0)</f>
        <v>10</v>
      </c>
      <c r="M37" s="14">
        <f>VLOOKUP(A:A,[1]TDSheet!$A:$V,22,0)</f>
        <v>0</v>
      </c>
      <c r="N37" s="14">
        <f>VLOOKUP(A:A,[1]TDSheet!$A:$X,24,0)</f>
        <v>0</v>
      </c>
      <c r="O37" s="14"/>
      <c r="P37" s="14"/>
      <c r="Q37" s="14"/>
      <c r="R37" s="14"/>
      <c r="S37" s="14"/>
      <c r="T37" s="14"/>
      <c r="U37" s="14"/>
      <c r="V37" s="14"/>
      <c r="W37" s="14">
        <f t="shared" si="11"/>
        <v>4.7281999999999993</v>
      </c>
      <c r="X37" s="16"/>
      <c r="Y37" s="17">
        <f t="shared" si="12"/>
        <v>9.6231123894928317</v>
      </c>
      <c r="Z37" s="14">
        <f t="shared" si="13"/>
        <v>7.5081426335603414</v>
      </c>
      <c r="AA37" s="14"/>
      <c r="AB37" s="14"/>
      <c r="AC37" s="14"/>
      <c r="AD37" s="14">
        <f>VLOOKUP(A:A,[1]TDSheet!$A:$AD,30,0)</f>
        <v>0</v>
      </c>
      <c r="AE37" s="14">
        <f>VLOOKUP(A:A,[1]TDSheet!$A:$AE,31,0)</f>
        <v>5.6712000000000007</v>
      </c>
      <c r="AF37" s="14">
        <f>VLOOKUP(A:A,[1]TDSheet!$A:$AF,32,0)</f>
        <v>5.4802</v>
      </c>
      <c r="AG37" s="14">
        <f>VLOOKUP(A:A,[1]TDSheet!$A:$AG,33,0)</f>
        <v>6.0347999999999997</v>
      </c>
      <c r="AH37" s="14">
        <f>VLOOKUP(A:A,[3]TDSheet!$A:$D,4,0)</f>
        <v>3.1989999999999998</v>
      </c>
      <c r="AI37" s="14" t="str">
        <f>VLOOKUP(A:A,[1]TDSheet!$A:$AI,35,0)</f>
        <v>склад</v>
      </c>
      <c r="AJ37" s="14">
        <f t="shared" si="14"/>
        <v>0</v>
      </c>
      <c r="AK37" s="14"/>
      <c r="AL37" s="14"/>
    </row>
    <row r="38" spans="1:38" s="1" customFormat="1" ht="11.1" customHeight="1" outlineLevel="1" x14ac:dyDescent="0.2">
      <c r="A38" s="7" t="s">
        <v>41</v>
      </c>
      <c r="B38" s="7" t="s">
        <v>12</v>
      </c>
      <c r="C38" s="8">
        <v>836</v>
      </c>
      <c r="D38" s="8">
        <v>1531</v>
      </c>
      <c r="E38" s="8">
        <v>927</v>
      </c>
      <c r="F38" s="18">
        <v>1288</v>
      </c>
      <c r="G38" s="1" t="str">
        <f>VLOOKUP(A:A,[1]TDSheet!$A:$G,7,0)</f>
        <v>отк</v>
      </c>
      <c r="H38" s="1">
        <f>VLOOKUP(A:A,[1]TDSheet!$A:$H,8,0)</f>
        <v>0.35</v>
      </c>
      <c r="I38" s="1">
        <f>VLOOKUP(A:A,[1]TDSheet!$A:$I,9,0)</f>
        <v>40</v>
      </c>
      <c r="J38" s="14">
        <f>VLOOKUP(A:A,[2]TDSheet!$A:$F,6,0)</f>
        <v>955</v>
      </c>
      <c r="K38" s="14">
        <f t="shared" si="10"/>
        <v>-28</v>
      </c>
      <c r="L38" s="14">
        <f>VLOOKUP(A:A,[1]TDSheet!$A:$M,13,0)</f>
        <v>500</v>
      </c>
      <c r="M38" s="14">
        <f>VLOOKUP(A:A,[1]TDSheet!$A:$V,22,0)</f>
        <v>200</v>
      </c>
      <c r="N38" s="14">
        <f>VLOOKUP(A:A,[1]TDSheet!$A:$X,24,0)</f>
        <v>200</v>
      </c>
      <c r="O38" s="14"/>
      <c r="P38" s="14"/>
      <c r="Q38" s="14"/>
      <c r="R38" s="14"/>
      <c r="S38" s="14"/>
      <c r="T38" s="14"/>
      <c r="U38" s="14"/>
      <c r="V38" s="14"/>
      <c r="W38" s="14">
        <f t="shared" si="11"/>
        <v>185.4</v>
      </c>
      <c r="X38" s="16"/>
      <c r="Y38" s="17">
        <f t="shared" si="12"/>
        <v>11.801510248112189</v>
      </c>
      <c r="Z38" s="14">
        <f t="shared" si="13"/>
        <v>6.9471413160733544</v>
      </c>
      <c r="AA38" s="14"/>
      <c r="AB38" s="14"/>
      <c r="AC38" s="14"/>
      <c r="AD38" s="14">
        <f>VLOOKUP(A:A,[1]TDSheet!$A:$AD,30,0)</f>
        <v>0</v>
      </c>
      <c r="AE38" s="14">
        <f>VLOOKUP(A:A,[1]TDSheet!$A:$AE,31,0)</f>
        <v>296.60000000000002</v>
      </c>
      <c r="AF38" s="14">
        <f>VLOOKUP(A:A,[1]TDSheet!$A:$AF,32,0)</f>
        <v>321.39999999999998</v>
      </c>
      <c r="AG38" s="14">
        <f>VLOOKUP(A:A,[1]TDSheet!$A:$AG,33,0)</f>
        <v>254.8</v>
      </c>
      <c r="AH38" s="14">
        <f>VLOOKUP(A:A,[3]TDSheet!$A:$D,4,0)</f>
        <v>154</v>
      </c>
      <c r="AI38" s="14" t="str">
        <f>VLOOKUP(A:A,[1]TDSheet!$A:$AI,35,0)</f>
        <v>майяб</v>
      </c>
      <c r="AJ38" s="14">
        <f t="shared" si="14"/>
        <v>0</v>
      </c>
      <c r="AK38" s="14"/>
      <c r="AL38" s="14"/>
    </row>
    <row r="39" spans="1:38" s="1" customFormat="1" ht="11.1" customHeight="1" outlineLevel="1" x14ac:dyDescent="0.2">
      <c r="A39" s="7" t="s">
        <v>42</v>
      </c>
      <c r="B39" s="7" t="s">
        <v>12</v>
      </c>
      <c r="C39" s="8">
        <v>1990</v>
      </c>
      <c r="D39" s="8">
        <v>3102</v>
      </c>
      <c r="E39" s="8">
        <v>3693</v>
      </c>
      <c r="F39" s="8">
        <v>1291</v>
      </c>
      <c r="G39" s="1">
        <f>VLOOKUP(A:A,[1]TDSheet!$A:$G,7,0)</f>
        <v>0</v>
      </c>
      <c r="H39" s="1">
        <f>VLOOKUP(A:A,[1]TDSheet!$A:$H,8,0)</f>
        <v>0.4</v>
      </c>
      <c r="I39" s="1">
        <f>VLOOKUP(A:A,[1]TDSheet!$A:$I,9,0)</f>
        <v>40</v>
      </c>
      <c r="J39" s="14">
        <f>VLOOKUP(A:A,[2]TDSheet!$A:$F,6,0)</f>
        <v>3834</v>
      </c>
      <c r="K39" s="14">
        <f t="shared" si="10"/>
        <v>-141</v>
      </c>
      <c r="L39" s="14">
        <f>VLOOKUP(A:A,[1]TDSheet!$A:$M,13,0)</f>
        <v>800</v>
      </c>
      <c r="M39" s="14">
        <f>VLOOKUP(A:A,[1]TDSheet!$A:$V,22,0)</f>
        <v>600</v>
      </c>
      <c r="N39" s="14">
        <f>VLOOKUP(A:A,[1]TDSheet!$A:$X,24,0)</f>
        <v>800</v>
      </c>
      <c r="O39" s="14"/>
      <c r="P39" s="14"/>
      <c r="Q39" s="14"/>
      <c r="R39" s="14"/>
      <c r="S39" s="14"/>
      <c r="T39" s="14"/>
      <c r="U39" s="14"/>
      <c r="V39" s="14"/>
      <c r="W39" s="14">
        <f t="shared" si="11"/>
        <v>591</v>
      </c>
      <c r="X39" s="16">
        <v>600</v>
      </c>
      <c r="Y39" s="17">
        <f t="shared" si="12"/>
        <v>6.9221658206429781</v>
      </c>
      <c r="Z39" s="14">
        <f t="shared" si="13"/>
        <v>2.1844331641285955</v>
      </c>
      <c r="AA39" s="14"/>
      <c r="AB39" s="14"/>
      <c r="AC39" s="14"/>
      <c r="AD39" s="14">
        <f>VLOOKUP(A:A,[1]TDSheet!$A:$AD,30,0)</f>
        <v>738</v>
      </c>
      <c r="AE39" s="14">
        <f>VLOOKUP(A:A,[1]TDSheet!$A:$AE,31,0)</f>
        <v>576.20000000000005</v>
      </c>
      <c r="AF39" s="14">
        <f>VLOOKUP(A:A,[1]TDSheet!$A:$AF,32,0)</f>
        <v>601</v>
      </c>
      <c r="AG39" s="14">
        <f>VLOOKUP(A:A,[1]TDSheet!$A:$AG,33,0)</f>
        <v>480.6</v>
      </c>
      <c r="AH39" s="14">
        <f>VLOOKUP(A:A,[3]TDSheet!$A:$D,4,0)</f>
        <v>843</v>
      </c>
      <c r="AI39" s="14">
        <f>VLOOKUP(A:A,[1]TDSheet!$A:$AI,35,0)</f>
        <v>0</v>
      </c>
      <c r="AJ39" s="14">
        <f t="shared" si="14"/>
        <v>240</v>
      </c>
      <c r="AK39" s="14"/>
      <c r="AL39" s="14"/>
    </row>
    <row r="40" spans="1:38" s="1" customFormat="1" ht="11.1" customHeight="1" outlineLevel="1" x14ac:dyDescent="0.2">
      <c r="A40" s="7" t="s">
        <v>43</v>
      </c>
      <c r="B40" s="7" t="s">
        <v>12</v>
      </c>
      <c r="C40" s="8">
        <v>2281</v>
      </c>
      <c r="D40" s="8">
        <v>4281</v>
      </c>
      <c r="E40" s="8">
        <v>4097</v>
      </c>
      <c r="F40" s="8">
        <v>2423</v>
      </c>
      <c r="G40" s="1">
        <f>VLOOKUP(A:A,[1]TDSheet!$A:$G,7,0)</f>
        <v>0</v>
      </c>
      <c r="H40" s="1">
        <f>VLOOKUP(A:A,[1]TDSheet!$A:$H,8,0)</f>
        <v>0.45</v>
      </c>
      <c r="I40" s="1">
        <f>VLOOKUP(A:A,[1]TDSheet!$A:$I,9,0)</f>
        <v>45</v>
      </c>
      <c r="J40" s="14">
        <f>VLOOKUP(A:A,[2]TDSheet!$A:$F,6,0)</f>
        <v>4155</v>
      </c>
      <c r="K40" s="14">
        <f t="shared" si="10"/>
        <v>-58</v>
      </c>
      <c r="L40" s="14">
        <f>VLOOKUP(A:A,[1]TDSheet!$A:$M,13,0)</f>
        <v>1000</v>
      </c>
      <c r="M40" s="14">
        <f>VLOOKUP(A:A,[1]TDSheet!$A:$V,22,0)</f>
        <v>900</v>
      </c>
      <c r="N40" s="14">
        <f>VLOOKUP(A:A,[1]TDSheet!$A:$X,24,0)</f>
        <v>900</v>
      </c>
      <c r="O40" s="14"/>
      <c r="P40" s="14"/>
      <c r="Q40" s="14"/>
      <c r="R40" s="14"/>
      <c r="S40" s="14"/>
      <c r="T40" s="14"/>
      <c r="U40" s="14"/>
      <c r="V40" s="14"/>
      <c r="W40" s="14">
        <f t="shared" si="11"/>
        <v>571.4</v>
      </c>
      <c r="X40" s="16"/>
      <c r="Y40" s="17">
        <f t="shared" si="12"/>
        <v>9.1407070353517685</v>
      </c>
      <c r="Z40" s="14">
        <f t="shared" si="13"/>
        <v>4.2404620231011556</v>
      </c>
      <c r="AA40" s="14"/>
      <c r="AB40" s="14"/>
      <c r="AC40" s="14"/>
      <c r="AD40" s="14">
        <f>VLOOKUP(A:A,[1]TDSheet!$A:$AD,30,0)</f>
        <v>1240</v>
      </c>
      <c r="AE40" s="14">
        <f>VLOOKUP(A:A,[1]TDSheet!$A:$AE,31,0)</f>
        <v>559.6</v>
      </c>
      <c r="AF40" s="14">
        <f>VLOOKUP(A:A,[1]TDSheet!$A:$AF,32,0)</f>
        <v>534.4</v>
      </c>
      <c r="AG40" s="14">
        <f>VLOOKUP(A:A,[1]TDSheet!$A:$AG,33,0)</f>
        <v>542.6</v>
      </c>
      <c r="AH40" s="14">
        <f>VLOOKUP(A:A,[3]TDSheet!$A:$D,4,0)</f>
        <v>386</v>
      </c>
      <c r="AI40" s="14" t="str">
        <f>VLOOKUP(A:A,[1]TDSheet!$A:$AI,35,0)</f>
        <v>майяб</v>
      </c>
      <c r="AJ40" s="14">
        <f t="shared" si="14"/>
        <v>0</v>
      </c>
      <c r="AK40" s="14"/>
      <c r="AL40" s="14"/>
    </row>
    <row r="41" spans="1:38" s="1" customFormat="1" ht="11.1" customHeight="1" outlineLevel="1" x14ac:dyDescent="0.2">
      <c r="A41" s="7" t="s">
        <v>44</v>
      </c>
      <c r="B41" s="7" t="s">
        <v>8</v>
      </c>
      <c r="C41" s="8">
        <v>306.75200000000001</v>
      </c>
      <c r="D41" s="8">
        <v>462.22699999999998</v>
      </c>
      <c r="E41" s="8">
        <v>437.99799999999999</v>
      </c>
      <c r="F41" s="8">
        <v>296.82</v>
      </c>
      <c r="G41" s="1">
        <f>VLOOKUP(A:A,[1]TDSheet!$A:$G,7,0)</f>
        <v>0</v>
      </c>
      <c r="H41" s="1">
        <f>VLOOKUP(A:A,[1]TDSheet!$A:$H,8,0)</f>
        <v>1</v>
      </c>
      <c r="I41" s="1">
        <f>VLOOKUP(A:A,[1]TDSheet!$A:$I,9,0)</f>
        <v>40</v>
      </c>
      <c r="J41" s="14">
        <f>VLOOKUP(A:A,[2]TDSheet!$A:$F,6,0)</f>
        <v>431.45299999999997</v>
      </c>
      <c r="K41" s="14">
        <f t="shared" si="10"/>
        <v>6.5450000000000159</v>
      </c>
      <c r="L41" s="14">
        <f>VLOOKUP(A:A,[1]TDSheet!$A:$M,13,0)</f>
        <v>150</v>
      </c>
      <c r="M41" s="14">
        <f>VLOOKUP(A:A,[1]TDSheet!$A:$V,22,0)</f>
        <v>50</v>
      </c>
      <c r="N41" s="14">
        <f>VLOOKUP(A:A,[1]TDSheet!$A:$X,24,0)</f>
        <v>70</v>
      </c>
      <c r="O41" s="14"/>
      <c r="P41" s="14"/>
      <c r="Q41" s="14"/>
      <c r="R41" s="14"/>
      <c r="S41" s="14"/>
      <c r="T41" s="14"/>
      <c r="U41" s="14"/>
      <c r="V41" s="14"/>
      <c r="W41" s="14">
        <f t="shared" si="11"/>
        <v>87.599599999999995</v>
      </c>
      <c r="X41" s="16">
        <v>90</v>
      </c>
      <c r="Y41" s="17">
        <f t="shared" si="12"/>
        <v>7.4979794428285054</v>
      </c>
      <c r="Z41" s="14">
        <f t="shared" si="13"/>
        <v>3.3883716364001661</v>
      </c>
      <c r="AA41" s="14"/>
      <c r="AB41" s="14"/>
      <c r="AC41" s="14"/>
      <c r="AD41" s="14">
        <f>VLOOKUP(A:A,[1]TDSheet!$A:$AD,30,0)</f>
        <v>0</v>
      </c>
      <c r="AE41" s="14">
        <f>VLOOKUP(A:A,[1]TDSheet!$A:$AE,31,0)</f>
        <v>96.189800000000005</v>
      </c>
      <c r="AF41" s="14">
        <f>VLOOKUP(A:A,[1]TDSheet!$A:$AF,32,0)</f>
        <v>97.377399999999994</v>
      </c>
      <c r="AG41" s="14">
        <f>VLOOKUP(A:A,[1]TDSheet!$A:$AG,33,0)</f>
        <v>81.865600000000001</v>
      </c>
      <c r="AH41" s="14">
        <f>VLOOKUP(A:A,[3]TDSheet!$A:$D,4,0)</f>
        <v>78.123999999999995</v>
      </c>
      <c r="AI41" s="14">
        <f>VLOOKUP(A:A,[1]TDSheet!$A:$AI,35,0)</f>
        <v>0</v>
      </c>
      <c r="AJ41" s="14">
        <f t="shared" si="14"/>
        <v>90</v>
      </c>
      <c r="AK41" s="14"/>
      <c r="AL41" s="14"/>
    </row>
    <row r="42" spans="1:38" s="1" customFormat="1" ht="11.1" customHeight="1" outlineLevel="1" x14ac:dyDescent="0.2">
      <c r="A42" s="7" t="s">
        <v>45</v>
      </c>
      <c r="B42" s="7" t="s">
        <v>12</v>
      </c>
      <c r="C42" s="8">
        <v>964</v>
      </c>
      <c r="D42" s="8">
        <v>12</v>
      </c>
      <c r="E42" s="8">
        <v>583</v>
      </c>
      <c r="F42" s="8">
        <v>385</v>
      </c>
      <c r="G42" s="1">
        <f>VLOOKUP(A:A,[1]TDSheet!$A:$G,7,0)</f>
        <v>0</v>
      </c>
      <c r="H42" s="1">
        <f>VLOOKUP(A:A,[1]TDSheet!$A:$H,8,0)</f>
        <v>0.1</v>
      </c>
      <c r="I42" s="1">
        <f>VLOOKUP(A:A,[1]TDSheet!$A:$I,9,0)</f>
        <v>730</v>
      </c>
      <c r="J42" s="14">
        <f>VLOOKUP(A:A,[2]TDSheet!$A:$F,6,0)</f>
        <v>589</v>
      </c>
      <c r="K42" s="14">
        <f t="shared" si="10"/>
        <v>-6</v>
      </c>
      <c r="L42" s="14">
        <f>VLOOKUP(A:A,[1]TDSheet!$A:$M,13,0)</f>
        <v>1500</v>
      </c>
      <c r="M42" s="14">
        <f>VLOOKUP(A:A,[1]TDSheet!$A:$V,22,0)</f>
        <v>0</v>
      </c>
      <c r="N42" s="14">
        <f>VLOOKUP(A:A,[1]TDSheet!$A:$X,24,0)</f>
        <v>0</v>
      </c>
      <c r="O42" s="14"/>
      <c r="P42" s="14"/>
      <c r="Q42" s="14"/>
      <c r="R42" s="14"/>
      <c r="S42" s="14"/>
      <c r="T42" s="14"/>
      <c r="U42" s="14"/>
      <c r="V42" s="14"/>
      <c r="W42" s="14">
        <f t="shared" si="11"/>
        <v>116.6</v>
      </c>
      <c r="X42" s="16"/>
      <c r="Y42" s="17">
        <f t="shared" si="12"/>
        <v>16.166380789022298</v>
      </c>
      <c r="Z42" s="14">
        <f t="shared" si="13"/>
        <v>3.3018867924528306</v>
      </c>
      <c r="AA42" s="14"/>
      <c r="AB42" s="14"/>
      <c r="AC42" s="14"/>
      <c r="AD42" s="14">
        <f>VLOOKUP(A:A,[1]TDSheet!$A:$AD,30,0)</f>
        <v>0</v>
      </c>
      <c r="AE42" s="14">
        <f>VLOOKUP(A:A,[1]TDSheet!$A:$AE,31,0)</f>
        <v>119.8</v>
      </c>
      <c r="AF42" s="14">
        <f>VLOOKUP(A:A,[1]TDSheet!$A:$AF,32,0)</f>
        <v>104.4</v>
      </c>
      <c r="AG42" s="14">
        <f>VLOOKUP(A:A,[1]TDSheet!$A:$AG,33,0)</f>
        <v>123</v>
      </c>
      <c r="AH42" s="14">
        <f>VLOOKUP(A:A,[3]TDSheet!$A:$D,4,0)</f>
        <v>233</v>
      </c>
      <c r="AI42" s="14">
        <f>VLOOKUP(A:A,[1]TDSheet!$A:$AI,35,0)</f>
        <v>0</v>
      </c>
      <c r="AJ42" s="14">
        <f t="shared" si="14"/>
        <v>0</v>
      </c>
      <c r="AK42" s="14"/>
      <c r="AL42" s="14"/>
    </row>
    <row r="43" spans="1:38" s="1" customFormat="1" ht="21.95" customHeight="1" outlineLevel="1" x14ac:dyDescent="0.2">
      <c r="A43" s="7" t="s">
        <v>46</v>
      </c>
      <c r="B43" s="7" t="s">
        <v>12</v>
      </c>
      <c r="C43" s="8">
        <v>521</v>
      </c>
      <c r="D43" s="8">
        <v>1284</v>
      </c>
      <c r="E43" s="8">
        <v>1093</v>
      </c>
      <c r="F43" s="8">
        <v>659</v>
      </c>
      <c r="G43" s="1">
        <f>VLOOKUP(A:A,[1]TDSheet!$A:$G,7,0)</f>
        <v>0</v>
      </c>
      <c r="H43" s="1">
        <f>VLOOKUP(A:A,[1]TDSheet!$A:$H,8,0)</f>
        <v>0.35</v>
      </c>
      <c r="I43" s="1">
        <f>VLOOKUP(A:A,[1]TDSheet!$A:$I,9,0)</f>
        <v>40</v>
      </c>
      <c r="J43" s="14">
        <f>VLOOKUP(A:A,[2]TDSheet!$A:$F,6,0)</f>
        <v>1359</v>
      </c>
      <c r="K43" s="14">
        <f t="shared" si="10"/>
        <v>-266</v>
      </c>
      <c r="L43" s="14">
        <f>VLOOKUP(A:A,[1]TDSheet!$A:$M,13,0)</f>
        <v>150</v>
      </c>
      <c r="M43" s="14">
        <f>VLOOKUP(A:A,[1]TDSheet!$A:$V,22,0)</f>
        <v>250</v>
      </c>
      <c r="N43" s="14">
        <f>VLOOKUP(A:A,[1]TDSheet!$A:$X,24,0)</f>
        <v>250</v>
      </c>
      <c r="O43" s="14"/>
      <c r="P43" s="14"/>
      <c r="Q43" s="14"/>
      <c r="R43" s="14"/>
      <c r="S43" s="14"/>
      <c r="T43" s="14"/>
      <c r="U43" s="14"/>
      <c r="V43" s="14"/>
      <c r="W43" s="14">
        <f t="shared" si="11"/>
        <v>218.6</v>
      </c>
      <c r="X43" s="16">
        <v>200</v>
      </c>
      <c r="Y43" s="17">
        <f t="shared" si="12"/>
        <v>6.9030192131747485</v>
      </c>
      <c r="Z43" s="14">
        <f t="shared" si="13"/>
        <v>3.0146386093321134</v>
      </c>
      <c r="AA43" s="14"/>
      <c r="AB43" s="14"/>
      <c r="AC43" s="14"/>
      <c r="AD43" s="14">
        <f>VLOOKUP(A:A,[1]TDSheet!$A:$AD,30,0)</f>
        <v>0</v>
      </c>
      <c r="AE43" s="14">
        <f>VLOOKUP(A:A,[1]TDSheet!$A:$AE,31,0)</f>
        <v>220.6</v>
      </c>
      <c r="AF43" s="14">
        <f>VLOOKUP(A:A,[1]TDSheet!$A:$AF,32,0)</f>
        <v>173.4</v>
      </c>
      <c r="AG43" s="14">
        <f>VLOOKUP(A:A,[1]TDSheet!$A:$AG,33,0)</f>
        <v>132.6</v>
      </c>
      <c r="AH43" s="14">
        <f>VLOOKUP(A:A,[3]TDSheet!$A:$D,4,0)</f>
        <v>385</v>
      </c>
      <c r="AI43" s="14" t="str">
        <f>VLOOKUP(A:A,[1]TDSheet!$A:$AI,35,0)</f>
        <v>склад</v>
      </c>
      <c r="AJ43" s="14">
        <f t="shared" si="14"/>
        <v>70</v>
      </c>
      <c r="AK43" s="14"/>
      <c r="AL43" s="14"/>
    </row>
    <row r="44" spans="1:38" s="1" customFormat="1" ht="11.1" customHeight="1" outlineLevel="1" x14ac:dyDescent="0.2">
      <c r="A44" s="7" t="s">
        <v>47</v>
      </c>
      <c r="B44" s="7" t="s">
        <v>8</v>
      </c>
      <c r="C44" s="8">
        <v>242.904</v>
      </c>
      <c r="D44" s="8">
        <v>184.965</v>
      </c>
      <c r="E44" s="8">
        <v>226.14</v>
      </c>
      <c r="F44" s="8">
        <v>197.304</v>
      </c>
      <c r="G44" s="1">
        <f>VLOOKUP(A:A,[1]TDSheet!$A:$G,7,0)</f>
        <v>0</v>
      </c>
      <c r="H44" s="1">
        <f>VLOOKUP(A:A,[1]TDSheet!$A:$H,8,0)</f>
        <v>1</v>
      </c>
      <c r="I44" s="1">
        <f>VLOOKUP(A:A,[1]TDSheet!$A:$I,9,0)</f>
        <v>40</v>
      </c>
      <c r="J44" s="14">
        <f>VLOOKUP(A:A,[2]TDSheet!$A:$F,6,0)</f>
        <v>229.631</v>
      </c>
      <c r="K44" s="14">
        <f t="shared" si="10"/>
        <v>-3.4910000000000139</v>
      </c>
      <c r="L44" s="14">
        <f>VLOOKUP(A:A,[1]TDSheet!$A:$M,13,0)</f>
        <v>0</v>
      </c>
      <c r="M44" s="14">
        <f>VLOOKUP(A:A,[1]TDSheet!$A:$V,22,0)</f>
        <v>50</v>
      </c>
      <c r="N44" s="14">
        <f>VLOOKUP(A:A,[1]TDSheet!$A:$X,24,0)</f>
        <v>60</v>
      </c>
      <c r="O44" s="14"/>
      <c r="P44" s="14"/>
      <c r="Q44" s="14"/>
      <c r="R44" s="14"/>
      <c r="S44" s="14"/>
      <c r="T44" s="14"/>
      <c r="U44" s="14"/>
      <c r="V44" s="14"/>
      <c r="W44" s="14">
        <f t="shared" si="11"/>
        <v>45.227999999999994</v>
      </c>
      <c r="X44" s="16">
        <v>30</v>
      </c>
      <c r="Y44" s="17">
        <f t="shared" si="12"/>
        <v>7.4578579640930398</v>
      </c>
      <c r="Z44" s="14">
        <f t="shared" si="13"/>
        <v>4.3624303528787483</v>
      </c>
      <c r="AA44" s="14"/>
      <c r="AB44" s="14"/>
      <c r="AC44" s="14"/>
      <c r="AD44" s="14">
        <f>VLOOKUP(A:A,[1]TDSheet!$A:$AD,30,0)</f>
        <v>0</v>
      </c>
      <c r="AE44" s="14">
        <f>VLOOKUP(A:A,[1]TDSheet!$A:$AE,31,0)</f>
        <v>46.542999999999999</v>
      </c>
      <c r="AF44" s="14">
        <f>VLOOKUP(A:A,[1]TDSheet!$A:$AF,32,0)</f>
        <v>62.302599999999998</v>
      </c>
      <c r="AG44" s="14">
        <f>VLOOKUP(A:A,[1]TDSheet!$A:$AG,33,0)</f>
        <v>39.347999999999999</v>
      </c>
      <c r="AH44" s="14">
        <f>VLOOKUP(A:A,[3]TDSheet!$A:$D,4,0)</f>
        <v>33.015999999999998</v>
      </c>
      <c r="AI44" s="14" t="str">
        <f>VLOOKUP(A:A,[1]TDSheet!$A:$AI,35,0)</f>
        <v>увел</v>
      </c>
      <c r="AJ44" s="14">
        <f t="shared" si="14"/>
        <v>30</v>
      </c>
      <c r="AK44" s="14"/>
      <c r="AL44" s="14"/>
    </row>
    <row r="45" spans="1:38" s="1" customFormat="1" ht="11.1" customHeight="1" outlineLevel="1" x14ac:dyDescent="0.2">
      <c r="A45" s="7" t="s">
        <v>48</v>
      </c>
      <c r="B45" s="7" t="s">
        <v>12</v>
      </c>
      <c r="C45" s="8">
        <v>632</v>
      </c>
      <c r="D45" s="8">
        <v>1013</v>
      </c>
      <c r="E45" s="8">
        <v>1023</v>
      </c>
      <c r="F45" s="8">
        <v>581</v>
      </c>
      <c r="G45" s="1">
        <f>VLOOKUP(A:A,[1]TDSheet!$A:$G,7,0)</f>
        <v>0</v>
      </c>
      <c r="H45" s="1">
        <f>VLOOKUP(A:A,[1]TDSheet!$A:$H,8,0)</f>
        <v>0.4</v>
      </c>
      <c r="I45" s="1">
        <f>VLOOKUP(A:A,[1]TDSheet!$A:$I,9,0)</f>
        <v>35</v>
      </c>
      <c r="J45" s="14">
        <f>VLOOKUP(A:A,[2]TDSheet!$A:$F,6,0)</f>
        <v>1076</v>
      </c>
      <c r="K45" s="14">
        <f t="shared" si="10"/>
        <v>-53</v>
      </c>
      <c r="L45" s="14">
        <f>VLOOKUP(A:A,[1]TDSheet!$A:$M,13,0)</f>
        <v>300</v>
      </c>
      <c r="M45" s="14">
        <f>VLOOKUP(A:A,[1]TDSheet!$A:$V,22,0)</f>
        <v>200</v>
      </c>
      <c r="N45" s="14">
        <f>VLOOKUP(A:A,[1]TDSheet!$A:$X,24,0)</f>
        <v>200</v>
      </c>
      <c r="O45" s="14"/>
      <c r="P45" s="14"/>
      <c r="Q45" s="14"/>
      <c r="R45" s="14"/>
      <c r="S45" s="14"/>
      <c r="T45" s="14"/>
      <c r="U45" s="14"/>
      <c r="V45" s="14"/>
      <c r="W45" s="14">
        <f t="shared" si="11"/>
        <v>204.6</v>
      </c>
      <c r="X45" s="16">
        <v>200</v>
      </c>
      <c r="Y45" s="17">
        <f t="shared" si="12"/>
        <v>7.2385141739980448</v>
      </c>
      <c r="Z45" s="14">
        <f t="shared" si="13"/>
        <v>2.8396871945259043</v>
      </c>
      <c r="AA45" s="14"/>
      <c r="AB45" s="14"/>
      <c r="AC45" s="14"/>
      <c r="AD45" s="14">
        <f>VLOOKUP(A:A,[1]TDSheet!$A:$AD,30,0)</f>
        <v>0</v>
      </c>
      <c r="AE45" s="14">
        <f>VLOOKUP(A:A,[1]TDSheet!$A:$AE,31,0)</f>
        <v>214.8</v>
      </c>
      <c r="AF45" s="14">
        <f>VLOOKUP(A:A,[1]TDSheet!$A:$AF,32,0)</f>
        <v>199</v>
      </c>
      <c r="AG45" s="14">
        <f>VLOOKUP(A:A,[1]TDSheet!$A:$AG,33,0)</f>
        <v>180.6</v>
      </c>
      <c r="AH45" s="14">
        <f>VLOOKUP(A:A,[3]TDSheet!$A:$D,4,0)</f>
        <v>224</v>
      </c>
      <c r="AI45" s="14">
        <f>VLOOKUP(A:A,[1]TDSheet!$A:$AI,35,0)</f>
        <v>0</v>
      </c>
      <c r="AJ45" s="14">
        <f t="shared" si="14"/>
        <v>80</v>
      </c>
      <c r="AK45" s="14"/>
      <c r="AL45" s="14"/>
    </row>
    <row r="46" spans="1:38" s="1" customFormat="1" ht="11.1" customHeight="1" outlineLevel="1" x14ac:dyDescent="0.2">
      <c r="A46" s="7" t="s">
        <v>49</v>
      </c>
      <c r="B46" s="7" t="s">
        <v>12</v>
      </c>
      <c r="C46" s="8">
        <v>1483</v>
      </c>
      <c r="D46" s="8">
        <v>1925</v>
      </c>
      <c r="E46" s="8">
        <v>2281</v>
      </c>
      <c r="F46" s="8">
        <v>1055</v>
      </c>
      <c r="G46" s="1" t="str">
        <f>VLOOKUP(A:A,[1]TDSheet!$A:$G,7,0)</f>
        <v>оконч</v>
      </c>
      <c r="H46" s="1">
        <f>VLOOKUP(A:A,[1]TDSheet!$A:$H,8,0)</f>
        <v>0.4</v>
      </c>
      <c r="I46" s="1">
        <f>VLOOKUP(A:A,[1]TDSheet!$A:$I,9,0)</f>
        <v>40</v>
      </c>
      <c r="J46" s="14">
        <f>VLOOKUP(A:A,[2]TDSheet!$A:$F,6,0)</f>
        <v>2373</v>
      </c>
      <c r="K46" s="14">
        <f t="shared" si="10"/>
        <v>-92</v>
      </c>
      <c r="L46" s="14">
        <f>VLOOKUP(A:A,[1]TDSheet!$A:$M,13,0)</f>
        <v>600</v>
      </c>
      <c r="M46" s="14">
        <f>VLOOKUP(A:A,[1]TDSheet!$A:$V,22,0)</f>
        <v>600</v>
      </c>
      <c r="N46" s="14">
        <f>VLOOKUP(A:A,[1]TDSheet!$A:$X,24,0)</f>
        <v>700</v>
      </c>
      <c r="O46" s="14"/>
      <c r="P46" s="14"/>
      <c r="Q46" s="14"/>
      <c r="R46" s="14"/>
      <c r="S46" s="14"/>
      <c r="T46" s="14"/>
      <c r="U46" s="14"/>
      <c r="V46" s="14"/>
      <c r="W46" s="14">
        <f t="shared" si="11"/>
        <v>456.2</v>
      </c>
      <c r="X46" s="16">
        <v>300</v>
      </c>
      <c r="Y46" s="17">
        <f t="shared" si="12"/>
        <v>7.1350284962735646</v>
      </c>
      <c r="Z46" s="14">
        <f t="shared" si="13"/>
        <v>2.3125822007891275</v>
      </c>
      <c r="AA46" s="14"/>
      <c r="AB46" s="14"/>
      <c r="AC46" s="14"/>
      <c r="AD46" s="14">
        <f>VLOOKUP(A:A,[1]TDSheet!$A:$AD,30,0)</f>
        <v>0</v>
      </c>
      <c r="AE46" s="14">
        <f>VLOOKUP(A:A,[1]TDSheet!$A:$AE,31,0)</f>
        <v>458.8</v>
      </c>
      <c r="AF46" s="14">
        <f>VLOOKUP(A:A,[1]TDSheet!$A:$AF,32,0)</f>
        <v>441.8</v>
      </c>
      <c r="AG46" s="14">
        <f>VLOOKUP(A:A,[1]TDSheet!$A:$AG,33,0)</f>
        <v>364</v>
      </c>
      <c r="AH46" s="14">
        <f>VLOOKUP(A:A,[3]TDSheet!$A:$D,4,0)</f>
        <v>382</v>
      </c>
      <c r="AI46" s="14">
        <f>VLOOKUP(A:A,[1]TDSheet!$A:$AI,35,0)</f>
        <v>0</v>
      </c>
      <c r="AJ46" s="14">
        <f t="shared" si="14"/>
        <v>120</v>
      </c>
      <c r="AK46" s="14"/>
      <c r="AL46" s="14"/>
    </row>
    <row r="47" spans="1:38" s="1" customFormat="1" ht="21.95" customHeight="1" outlineLevel="1" x14ac:dyDescent="0.2">
      <c r="A47" s="7" t="s">
        <v>50</v>
      </c>
      <c r="B47" s="7" t="s">
        <v>8</v>
      </c>
      <c r="C47" s="8">
        <v>99.825999999999993</v>
      </c>
      <c r="D47" s="8">
        <v>102.938</v>
      </c>
      <c r="E47" s="8">
        <v>133.44300000000001</v>
      </c>
      <c r="F47" s="8">
        <v>64.144000000000005</v>
      </c>
      <c r="G47" s="1" t="str">
        <f>VLOOKUP(A:A,[1]TDSheet!$A:$G,7,0)</f>
        <v>лид, я</v>
      </c>
      <c r="H47" s="1">
        <f>VLOOKUP(A:A,[1]TDSheet!$A:$H,8,0)</f>
        <v>1</v>
      </c>
      <c r="I47" s="1">
        <f>VLOOKUP(A:A,[1]TDSheet!$A:$I,9,0)</f>
        <v>40</v>
      </c>
      <c r="J47" s="14">
        <f>VLOOKUP(A:A,[2]TDSheet!$A:$F,6,0)</f>
        <v>144.28100000000001</v>
      </c>
      <c r="K47" s="14">
        <f t="shared" si="10"/>
        <v>-10.837999999999994</v>
      </c>
      <c r="L47" s="14">
        <f>VLOOKUP(A:A,[1]TDSheet!$A:$M,13,0)</f>
        <v>40</v>
      </c>
      <c r="M47" s="14">
        <f>VLOOKUP(A:A,[1]TDSheet!$A:$V,22,0)</f>
        <v>40</v>
      </c>
      <c r="N47" s="14">
        <f>VLOOKUP(A:A,[1]TDSheet!$A:$X,24,0)</f>
        <v>50</v>
      </c>
      <c r="O47" s="14"/>
      <c r="P47" s="14"/>
      <c r="Q47" s="14"/>
      <c r="R47" s="14"/>
      <c r="S47" s="14"/>
      <c r="T47" s="14"/>
      <c r="U47" s="14"/>
      <c r="V47" s="14"/>
      <c r="W47" s="14">
        <f t="shared" si="11"/>
        <v>26.688600000000001</v>
      </c>
      <c r="X47" s="16"/>
      <c r="Y47" s="17">
        <f t="shared" si="12"/>
        <v>7.2744167921884246</v>
      </c>
      <c r="Z47" s="14">
        <f t="shared" si="13"/>
        <v>2.4034231844308058</v>
      </c>
      <c r="AA47" s="14"/>
      <c r="AB47" s="14"/>
      <c r="AC47" s="14"/>
      <c r="AD47" s="14">
        <f>VLOOKUP(A:A,[1]TDSheet!$A:$AD,30,0)</f>
        <v>0</v>
      </c>
      <c r="AE47" s="14">
        <f>VLOOKUP(A:A,[1]TDSheet!$A:$AE,31,0)</f>
        <v>26.122399999999999</v>
      </c>
      <c r="AF47" s="14">
        <f>VLOOKUP(A:A,[1]TDSheet!$A:$AF,32,0)</f>
        <v>22.880199999999999</v>
      </c>
      <c r="AG47" s="14">
        <f>VLOOKUP(A:A,[1]TDSheet!$A:$AG,33,0)</f>
        <v>21.1188</v>
      </c>
      <c r="AH47" s="14">
        <f>VLOOKUP(A:A,[3]TDSheet!$A:$D,4,0)</f>
        <v>17.018999999999998</v>
      </c>
      <c r="AI47" s="14" t="str">
        <f>VLOOKUP(A:A,[1]TDSheet!$A:$AI,35,0)</f>
        <v>склад</v>
      </c>
      <c r="AJ47" s="14">
        <f t="shared" si="14"/>
        <v>0</v>
      </c>
      <c r="AK47" s="14"/>
      <c r="AL47" s="14"/>
    </row>
    <row r="48" spans="1:38" s="1" customFormat="1" ht="21.95" customHeight="1" outlineLevel="1" x14ac:dyDescent="0.2">
      <c r="A48" s="7" t="s">
        <v>51</v>
      </c>
      <c r="B48" s="7" t="s">
        <v>8</v>
      </c>
      <c r="C48" s="8">
        <v>246.61099999999999</v>
      </c>
      <c r="D48" s="8">
        <v>514.56399999999996</v>
      </c>
      <c r="E48" s="8">
        <v>468.47500000000002</v>
      </c>
      <c r="F48" s="8">
        <v>264.565</v>
      </c>
      <c r="G48" s="1" t="str">
        <f>VLOOKUP(A:A,[1]TDSheet!$A:$G,7,0)</f>
        <v>ткмай</v>
      </c>
      <c r="H48" s="1">
        <f>VLOOKUP(A:A,[1]TDSheet!$A:$H,8,0)</f>
        <v>1</v>
      </c>
      <c r="I48" s="1">
        <f>VLOOKUP(A:A,[1]TDSheet!$A:$I,9,0)</f>
        <v>40</v>
      </c>
      <c r="J48" s="14">
        <f>VLOOKUP(A:A,[2]TDSheet!$A:$F,6,0)</f>
        <v>482.036</v>
      </c>
      <c r="K48" s="14">
        <f t="shared" si="10"/>
        <v>-13.560999999999979</v>
      </c>
      <c r="L48" s="14">
        <f>VLOOKUP(A:A,[1]TDSheet!$A:$M,13,0)</f>
        <v>90</v>
      </c>
      <c r="M48" s="14">
        <f>VLOOKUP(A:A,[1]TDSheet!$A:$V,22,0)</f>
        <v>200</v>
      </c>
      <c r="N48" s="14">
        <f>VLOOKUP(A:A,[1]TDSheet!$A:$X,24,0)</f>
        <v>200</v>
      </c>
      <c r="O48" s="14"/>
      <c r="P48" s="14"/>
      <c r="Q48" s="14"/>
      <c r="R48" s="14"/>
      <c r="S48" s="14"/>
      <c r="T48" s="14"/>
      <c r="U48" s="14"/>
      <c r="V48" s="14"/>
      <c r="W48" s="14">
        <f t="shared" si="11"/>
        <v>93.695000000000007</v>
      </c>
      <c r="X48" s="16"/>
      <c r="Y48" s="17">
        <f t="shared" si="12"/>
        <v>8.0534180052297355</v>
      </c>
      <c r="Z48" s="14">
        <f t="shared" si="13"/>
        <v>2.8236832274934627</v>
      </c>
      <c r="AA48" s="14"/>
      <c r="AB48" s="14"/>
      <c r="AC48" s="14"/>
      <c r="AD48" s="14">
        <f>VLOOKUP(A:A,[1]TDSheet!$A:$AD,30,0)</f>
        <v>0</v>
      </c>
      <c r="AE48" s="14">
        <f>VLOOKUP(A:A,[1]TDSheet!$A:$AE,31,0)</f>
        <v>61.866</v>
      </c>
      <c r="AF48" s="14">
        <f>VLOOKUP(A:A,[1]TDSheet!$A:$AF,32,0)</f>
        <v>75.3078</v>
      </c>
      <c r="AG48" s="14">
        <f>VLOOKUP(A:A,[1]TDSheet!$A:$AG,33,0)</f>
        <v>72.214200000000005</v>
      </c>
      <c r="AH48" s="14">
        <f>VLOOKUP(A:A,[3]TDSheet!$A:$D,4,0)</f>
        <v>39.250999999999998</v>
      </c>
      <c r="AI48" s="14">
        <f>VLOOKUP(A:A,[1]TDSheet!$A:$AI,35,0)</f>
        <v>0</v>
      </c>
      <c r="AJ48" s="14">
        <f t="shared" si="14"/>
        <v>0</v>
      </c>
      <c r="AK48" s="14"/>
      <c r="AL48" s="14"/>
    </row>
    <row r="49" spans="1:38" s="1" customFormat="1" ht="21.95" customHeight="1" outlineLevel="1" x14ac:dyDescent="0.2">
      <c r="A49" s="7" t="s">
        <v>52</v>
      </c>
      <c r="B49" s="7" t="s">
        <v>12</v>
      </c>
      <c r="C49" s="8">
        <v>779</v>
      </c>
      <c r="D49" s="8">
        <v>1298</v>
      </c>
      <c r="E49" s="8">
        <v>1280</v>
      </c>
      <c r="F49" s="8">
        <v>741</v>
      </c>
      <c r="G49" s="1" t="str">
        <f>VLOOKUP(A:A,[1]TDSheet!$A:$G,7,0)</f>
        <v>лид, я</v>
      </c>
      <c r="H49" s="1">
        <f>VLOOKUP(A:A,[1]TDSheet!$A:$H,8,0)</f>
        <v>0.35</v>
      </c>
      <c r="I49" s="1">
        <f>VLOOKUP(A:A,[1]TDSheet!$A:$I,9,0)</f>
        <v>40</v>
      </c>
      <c r="J49" s="14">
        <f>VLOOKUP(A:A,[2]TDSheet!$A:$F,6,0)</f>
        <v>1335</v>
      </c>
      <c r="K49" s="14">
        <f t="shared" si="10"/>
        <v>-55</v>
      </c>
      <c r="L49" s="14">
        <f>VLOOKUP(A:A,[1]TDSheet!$A:$M,13,0)</f>
        <v>350</v>
      </c>
      <c r="M49" s="14">
        <f>VLOOKUP(A:A,[1]TDSheet!$A:$V,22,0)</f>
        <v>200</v>
      </c>
      <c r="N49" s="14">
        <f>VLOOKUP(A:A,[1]TDSheet!$A:$X,24,0)</f>
        <v>200</v>
      </c>
      <c r="O49" s="14"/>
      <c r="P49" s="14"/>
      <c r="Q49" s="14"/>
      <c r="R49" s="14"/>
      <c r="S49" s="14"/>
      <c r="T49" s="14"/>
      <c r="U49" s="14"/>
      <c r="V49" s="14"/>
      <c r="W49" s="14">
        <f t="shared" si="11"/>
        <v>256</v>
      </c>
      <c r="X49" s="16">
        <v>300</v>
      </c>
      <c r="Y49" s="17">
        <f t="shared" si="12"/>
        <v>6.99609375</v>
      </c>
      <c r="Z49" s="14">
        <f t="shared" si="13"/>
        <v>2.89453125</v>
      </c>
      <c r="AA49" s="14"/>
      <c r="AB49" s="14"/>
      <c r="AC49" s="14"/>
      <c r="AD49" s="14">
        <f>VLOOKUP(A:A,[1]TDSheet!$A:$AD,30,0)</f>
        <v>0</v>
      </c>
      <c r="AE49" s="14">
        <f>VLOOKUP(A:A,[1]TDSheet!$A:$AE,31,0)</f>
        <v>250</v>
      </c>
      <c r="AF49" s="14">
        <f>VLOOKUP(A:A,[1]TDSheet!$A:$AF,32,0)</f>
        <v>273.8</v>
      </c>
      <c r="AG49" s="14">
        <f>VLOOKUP(A:A,[1]TDSheet!$A:$AG,33,0)</f>
        <v>228.2</v>
      </c>
      <c r="AH49" s="14">
        <f>VLOOKUP(A:A,[3]TDSheet!$A:$D,4,0)</f>
        <v>320</v>
      </c>
      <c r="AI49" s="14">
        <f>VLOOKUP(A:A,[1]TDSheet!$A:$AI,35,0)</f>
        <v>0</v>
      </c>
      <c r="AJ49" s="14">
        <f t="shared" si="14"/>
        <v>105</v>
      </c>
      <c r="AK49" s="14"/>
      <c r="AL49" s="14"/>
    </row>
    <row r="50" spans="1:38" s="1" customFormat="1" ht="21.95" customHeight="1" outlineLevel="1" x14ac:dyDescent="0.2">
      <c r="A50" s="7" t="s">
        <v>53</v>
      </c>
      <c r="B50" s="7" t="s">
        <v>12</v>
      </c>
      <c r="C50" s="8">
        <v>1139</v>
      </c>
      <c r="D50" s="8">
        <v>8757</v>
      </c>
      <c r="E50" s="18">
        <v>1847</v>
      </c>
      <c r="F50" s="18">
        <v>1367</v>
      </c>
      <c r="G50" s="19" t="s">
        <v>142</v>
      </c>
      <c r="H50" s="1">
        <f>VLOOKUP(A:A,[1]TDSheet!$A:$H,8,0)</f>
        <v>0.35</v>
      </c>
      <c r="I50" s="1">
        <f>VLOOKUP(A:A,[1]TDSheet!$A:$I,9,0)</f>
        <v>40</v>
      </c>
      <c r="J50" s="14">
        <f>VLOOKUP(A:A,[2]TDSheet!$A:$F,6,0)</f>
        <v>1906</v>
      </c>
      <c r="K50" s="14">
        <f t="shared" si="10"/>
        <v>-59</v>
      </c>
      <c r="L50" s="14">
        <f>VLOOKUP(A:A,[1]TDSheet!$A:$M,13,0)</f>
        <v>450</v>
      </c>
      <c r="M50" s="14">
        <f>VLOOKUP(A:A,[1]TDSheet!$A:$V,22,0)</f>
        <v>300</v>
      </c>
      <c r="N50" s="14">
        <f>VLOOKUP(A:A,[1]TDSheet!$A:$X,24,0)</f>
        <v>300</v>
      </c>
      <c r="O50" s="14"/>
      <c r="P50" s="14"/>
      <c r="Q50" s="14"/>
      <c r="R50" s="14"/>
      <c r="S50" s="14"/>
      <c r="T50" s="14"/>
      <c r="U50" s="14"/>
      <c r="V50" s="14"/>
      <c r="W50" s="14">
        <f t="shared" si="11"/>
        <v>369.4</v>
      </c>
      <c r="X50" s="16">
        <v>300</v>
      </c>
      <c r="Y50" s="17">
        <f t="shared" si="12"/>
        <v>7.355170546832702</v>
      </c>
      <c r="Z50" s="14">
        <f t="shared" si="13"/>
        <v>3.7005955603681646</v>
      </c>
      <c r="AA50" s="14"/>
      <c r="AB50" s="14"/>
      <c r="AC50" s="14"/>
      <c r="AD50" s="14">
        <f>VLOOKUP(A:A,[1]TDSheet!$A:$AD,30,0)</f>
        <v>0</v>
      </c>
      <c r="AE50" s="14">
        <f>VLOOKUP(A:A,[1]TDSheet!$A:$AE,31,0)</f>
        <v>386.8</v>
      </c>
      <c r="AF50" s="14">
        <f>VLOOKUP(A:A,[1]TDSheet!$A:$AF,32,0)</f>
        <v>414.6</v>
      </c>
      <c r="AG50" s="14">
        <f>VLOOKUP(A:A,[1]TDSheet!$A:$AG,33,0)</f>
        <v>343.6</v>
      </c>
      <c r="AH50" s="14">
        <f>VLOOKUP(A:A,[3]TDSheet!$A:$D,4,0)</f>
        <v>440</v>
      </c>
      <c r="AI50" s="14">
        <f>VLOOKUP(A:A,[1]TDSheet!$A:$AI,35,0)</f>
        <v>0</v>
      </c>
      <c r="AJ50" s="14">
        <f t="shared" si="14"/>
        <v>105</v>
      </c>
      <c r="AK50" s="14"/>
      <c r="AL50" s="14"/>
    </row>
    <row r="51" spans="1:38" s="1" customFormat="1" ht="11.1" customHeight="1" outlineLevel="1" x14ac:dyDescent="0.2">
      <c r="A51" s="7" t="s">
        <v>54</v>
      </c>
      <c r="B51" s="7" t="s">
        <v>12</v>
      </c>
      <c r="C51" s="8">
        <v>377</v>
      </c>
      <c r="D51" s="8">
        <v>136</v>
      </c>
      <c r="E51" s="8">
        <v>439</v>
      </c>
      <c r="F51" s="8">
        <v>54</v>
      </c>
      <c r="G51" s="1">
        <f>VLOOKUP(A:A,[1]TDSheet!$A:$G,7,0)</f>
        <v>0</v>
      </c>
      <c r="H51" s="1">
        <f>VLOOKUP(A:A,[1]TDSheet!$A:$H,8,0)</f>
        <v>0.4</v>
      </c>
      <c r="I51" s="1">
        <f>VLOOKUP(A:A,[1]TDSheet!$A:$I,9,0)</f>
        <v>35</v>
      </c>
      <c r="J51" s="14">
        <f>VLOOKUP(A:A,[2]TDSheet!$A:$F,6,0)</f>
        <v>1228</v>
      </c>
      <c r="K51" s="14">
        <f t="shared" si="10"/>
        <v>-789</v>
      </c>
      <c r="L51" s="14">
        <f>VLOOKUP(A:A,[1]TDSheet!$A:$M,13,0)</f>
        <v>250</v>
      </c>
      <c r="M51" s="14">
        <f>VLOOKUP(A:A,[1]TDSheet!$A:$V,22,0)</f>
        <v>250</v>
      </c>
      <c r="N51" s="14">
        <f>VLOOKUP(A:A,[1]TDSheet!$A:$X,24,0)</f>
        <v>200</v>
      </c>
      <c r="O51" s="14"/>
      <c r="P51" s="14"/>
      <c r="Q51" s="14"/>
      <c r="R51" s="14"/>
      <c r="S51" s="14"/>
      <c r="T51" s="14"/>
      <c r="U51" s="14"/>
      <c r="V51" s="14"/>
      <c r="W51" s="14">
        <f t="shared" si="11"/>
        <v>87.8</v>
      </c>
      <c r="X51" s="16">
        <v>200</v>
      </c>
      <c r="Y51" s="17">
        <f t="shared" si="12"/>
        <v>10.865603644646924</v>
      </c>
      <c r="Z51" s="14">
        <f t="shared" si="13"/>
        <v>0.61503416856492032</v>
      </c>
      <c r="AA51" s="14"/>
      <c r="AB51" s="14"/>
      <c r="AC51" s="14"/>
      <c r="AD51" s="14">
        <f>VLOOKUP(A:A,[1]TDSheet!$A:$AD,30,0)</f>
        <v>0</v>
      </c>
      <c r="AE51" s="14">
        <f>VLOOKUP(A:A,[1]TDSheet!$A:$AE,31,0)</f>
        <v>130</v>
      </c>
      <c r="AF51" s="14">
        <f>VLOOKUP(A:A,[1]TDSheet!$A:$AF,32,0)</f>
        <v>171.6</v>
      </c>
      <c r="AG51" s="14">
        <f>VLOOKUP(A:A,[1]TDSheet!$A:$AG,33,0)</f>
        <v>140.19999999999999</v>
      </c>
      <c r="AH51" s="14">
        <f>VLOOKUP(A:A,[3]TDSheet!$A:$D,4,0)</f>
        <v>-41</v>
      </c>
      <c r="AI51" s="14" t="str">
        <f>VLOOKUP(A:A,[1]TDSheet!$A:$AI,35,0)</f>
        <v>складзавод</v>
      </c>
      <c r="AJ51" s="14">
        <f t="shared" si="14"/>
        <v>80</v>
      </c>
      <c r="AK51" s="14"/>
      <c r="AL51" s="14"/>
    </row>
    <row r="52" spans="1:38" s="1" customFormat="1" ht="11.1" customHeight="1" outlineLevel="1" x14ac:dyDescent="0.2">
      <c r="A52" s="7" t="s">
        <v>55</v>
      </c>
      <c r="B52" s="7" t="s">
        <v>8</v>
      </c>
      <c r="C52" s="8">
        <v>190.32</v>
      </c>
      <c r="D52" s="8">
        <v>268.774</v>
      </c>
      <c r="E52" s="8">
        <v>279.435</v>
      </c>
      <c r="F52" s="8">
        <v>170.16300000000001</v>
      </c>
      <c r="G52" s="1" t="str">
        <f>VLOOKUP(A:A,[1]TDSheet!$A:$G,7,0)</f>
        <v>оконч</v>
      </c>
      <c r="H52" s="1">
        <f>VLOOKUP(A:A,[1]TDSheet!$A:$H,8,0)</f>
        <v>1</v>
      </c>
      <c r="I52" s="1">
        <f>VLOOKUP(A:A,[1]TDSheet!$A:$I,9,0)</f>
        <v>50</v>
      </c>
      <c r="J52" s="14">
        <f>VLOOKUP(A:A,[2]TDSheet!$A:$F,6,0)</f>
        <v>279.59399999999999</v>
      </c>
      <c r="K52" s="14">
        <f t="shared" si="10"/>
        <v>-0.15899999999999181</v>
      </c>
      <c r="L52" s="14">
        <f>VLOOKUP(A:A,[1]TDSheet!$A:$M,13,0)</f>
        <v>70</v>
      </c>
      <c r="M52" s="14">
        <f>VLOOKUP(A:A,[1]TDSheet!$A:$V,22,0)</f>
        <v>100</v>
      </c>
      <c r="N52" s="14">
        <f>VLOOKUP(A:A,[1]TDSheet!$A:$X,24,0)</f>
        <v>70</v>
      </c>
      <c r="O52" s="14"/>
      <c r="P52" s="14"/>
      <c r="Q52" s="14"/>
      <c r="R52" s="14"/>
      <c r="S52" s="14"/>
      <c r="T52" s="14"/>
      <c r="U52" s="14"/>
      <c r="V52" s="14"/>
      <c r="W52" s="14">
        <f t="shared" si="11"/>
        <v>55.887</v>
      </c>
      <c r="X52" s="16"/>
      <c r="Y52" s="17">
        <f t="shared" si="12"/>
        <v>7.3391486392184229</v>
      </c>
      <c r="Z52" s="14">
        <f t="shared" si="13"/>
        <v>3.044768908690751</v>
      </c>
      <c r="AA52" s="14"/>
      <c r="AB52" s="14"/>
      <c r="AC52" s="14"/>
      <c r="AD52" s="14">
        <f>VLOOKUP(A:A,[1]TDSheet!$A:$AD,30,0)</f>
        <v>0</v>
      </c>
      <c r="AE52" s="14">
        <f>VLOOKUP(A:A,[1]TDSheet!$A:$AE,31,0)</f>
        <v>49.335599999999999</v>
      </c>
      <c r="AF52" s="14">
        <f>VLOOKUP(A:A,[1]TDSheet!$A:$AF,32,0)</f>
        <v>54.9054</v>
      </c>
      <c r="AG52" s="14">
        <f>VLOOKUP(A:A,[1]TDSheet!$A:$AG,33,0)</f>
        <v>48.038600000000002</v>
      </c>
      <c r="AH52" s="14">
        <f>VLOOKUP(A:A,[3]TDSheet!$A:$D,4,0)</f>
        <v>27.236000000000001</v>
      </c>
      <c r="AI52" s="14" t="str">
        <f>VLOOKUP(A:A,[1]TDSheet!$A:$AI,35,0)</f>
        <v>увел</v>
      </c>
      <c r="AJ52" s="14">
        <f t="shared" si="14"/>
        <v>0</v>
      </c>
      <c r="AK52" s="14"/>
      <c r="AL52" s="14"/>
    </row>
    <row r="53" spans="1:38" s="1" customFormat="1" ht="11.1" customHeight="1" outlineLevel="1" x14ac:dyDescent="0.2">
      <c r="A53" s="7" t="s">
        <v>56</v>
      </c>
      <c r="B53" s="7" t="s">
        <v>8</v>
      </c>
      <c r="C53" s="8">
        <v>351.92</v>
      </c>
      <c r="D53" s="8">
        <v>1002.84</v>
      </c>
      <c r="E53" s="8">
        <v>709.69100000000003</v>
      </c>
      <c r="F53" s="8">
        <v>619.97500000000002</v>
      </c>
      <c r="G53" s="1" t="str">
        <f>VLOOKUP(A:A,[1]TDSheet!$A:$G,7,0)</f>
        <v>н</v>
      </c>
      <c r="H53" s="1">
        <f>VLOOKUP(A:A,[1]TDSheet!$A:$H,8,0)</f>
        <v>1</v>
      </c>
      <c r="I53" s="1">
        <f>VLOOKUP(A:A,[1]TDSheet!$A:$I,9,0)</f>
        <v>50</v>
      </c>
      <c r="J53" s="14">
        <f>VLOOKUP(A:A,[2]TDSheet!$A:$F,6,0)</f>
        <v>712.33699999999999</v>
      </c>
      <c r="K53" s="14">
        <f t="shared" si="10"/>
        <v>-2.6459999999999582</v>
      </c>
      <c r="L53" s="14">
        <f>VLOOKUP(A:A,[1]TDSheet!$A:$M,13,0)</f>
        <v>300</v>
      </c>
      <c r="M53" s="14">
        <f>VLOOKUP(A:A,[1]TDSheet!$A:$V,22,0)</f>
        <v>0</v>
      </c>
      <c r="N53" s="14">
        <f>VLOOKUP(A:A,[1]TDSheet!$A:$X,24,0)</f>
        <v>100</v>
      </c>
      <c r="O53" s="14"/>
      <c r="P53" s="14"/>
      <c r="Q53" s="14"/>
      <c r="R53" s="14"/>
      <c r="S53" s="14"/>
      <c r="T53" s="14"/>
      <c r="U53" s="14"/>
      <c r="V53" s="14"/>
      <c r="W53" s="14">
        <f t="shared" si="11"/>
        <v>141.93819999999999</v>
      </c>
      <c r="X53" s="16">
        <v>50</v>
      </c>
      <c r="Y53" s="17">
        <f t="shared" si="12"/>
        <v>7.5383159713170942</v>
      </c>
      <c r="Z53" s="14">
        <f t="shared" si="13"/>
        <v>4.3679220956726237</v>
      </c>
      <c r="AA53" s="14"/>
      <c r="AB53" s="14"/>
      <c r="AC53" s="14"/>
      <c r="AD53" s="14">
        <f>VLOOKUP(A:A,[1]TDSheet!$A:$AD,30,0)</f>
        <v>0</v>
      </c>
      <c r="AE53" s="14">
        <f>VLOOKUP(A:A,[1]TDSheet!$A:$AE,31,0)</f>
        <v>161.17239999999998</v>
      </c>
      <c r="AF53" s="14">
        <f>VLOOKUP(A:A,[1]TDSheet!$A:$AF,32,0)</f>
        <v>153.90619999999998</v>
      </c>
      <c r="AG53" s="14">
        <f>VLOOKUP(A:A,[1]TDSheet!$A:$AG,33,0)</f>
        <v>144.76439999999999</v>
      </c>
      <c r="AH53" s="14">
        <f>VLOOKUP(A:A,[3]TDSheet!$A:$D,4,0)</f>
        <v>85.126000000000005</v>
      </c>
      <c r="AI53" s="14">
        <f>VLOOKUP(A:A,[1]TDSheet!$A:$AI,35,0)</f>
        <v>0</v>
      </c>
      <c r="AJ53" s="14">
        <f t="shared" si="14"/>
        <v>50</v>
      </c>
      <c r="AK53" s="14"/>
      <c r="AL53" s="14"/>
    </row>
    <row r="54" spans="1:38" s="1" customFormat="1" ht="11.1" customHeight="1" outlineLevel="1" x14ac:dyDescent="0.2">
      <c r="A54" s="7" t="s">
        <v>57</v>
      </c>
      <c r="B54" s="7" t="s">
        <v>8</v>
      </c>
      <c r="C54" s="8">
        <v>58.234999999999999</v>
      </c>
      <c r="D54" s="8">
        <v>50.904000000000003</v>
      </c>
      <c r="E54" s="8">
        <v>46.552</v>
      </c>
      <c r="F54" s="8">
        <v>56.579000000000001</v>
      </c>
      <c r="G54" s="1">
        <f>VLOOKUP(A:A,[1]TDSheet!$A:$G,7,0)</f>
        <v>0</v>
      </c>
      <c r="H54" s="1">
        <f>VLOOKUP(A:A,[1]TDSheet!$A:$H,8,0)</f>
        <v>1</v>
      </c>
      <c r="I54" s="1">
        <f>VLOOKUP(A:A,[1]TDSheet!$A:$I,9,0)</f>
        <v>50</v>
      </c>
      <c r="J54" s="14">
        <f>VLOOKUP(A:A,[2]TDSheet!$A:$F,6,0)</f>
        <v>53.8</v>
      </c>
      <c r="K54" s="14">
        <f t="shared" si="10"/>
        <v>-7.2479999999999976</v>
      </c>
      <c r="L54" s="14">
        <f>VLOOKUP(A:A,[1]TDSheet!$A:$M,13,0)</f>
        <v>0</v>
      </c>
      <c r="M54" s="14">
        <f>VLOOKUP(A:A,[1]TDSheet!$A:$V,22,0)</f>
        <v>0</v>
      </c>
      <c r="N54" s="14">
        <f>VLOOKUP(A:A,[1]TDSheet!$A:$X,24,0)</f>
        <v>20</v>
      </c>
      <c r="O54" s="14"/>
      <c r="P54" s="14"/>
      <c r="Q54" s="14"/>
      <c r="R54" s="14"/>
      <c r="S54" s="14"/>
      <c r="T54" s="14"/>
      <c r="U54" s="14"/>
      <c r="V54" s="14"/>
      <c r="W54" s="14">
        <f t="shared" si="11"/>
        <v>9.3103999999999996</v>
      </c>
      <c r="X54" s="16"/>
      <c r="Y54" s="17">
        <f t="shared" si="12"/>
        <v>8.225103110500088</v>
      </c>
      <c r="Z54" s="14">
        <f t="shared" si="13"/>
        <v>6.0769676920433069</v>
      </c>
      <c r="AA54" s="14"/>
      <c r="AB54" s="14"/>
      <c r="AC54" s="14"/>
      <c r="AD54" s="14">
        <f>VLOOKUP(A:A,[1]TDSheet!$A:$AD,30,0)</f>
        <v>0</v>
      </c>
      <c r="AE54" s="14">
        <f>VLOOKUP(A:A,[1]TDSheet!$A:$AE,31,0)</f>
        <v>10.7446</v>
      </c>
      <c r="AF54" s="14">
        <f>VLOOKUP(A:A,[1]TDSheet!$A:$AF,32,0)</f>
        <v>11.106399999999999</v>
      </c>
      <c r="AG54" s="14">
        <f>VLOOKUP(A:A,[1]TDSheet!$A:$AG,33,0)</f>
        <v>4.2031999999999998</v>
      </c>
      <c r="AH54" s="14">
        <f>VLOOKUP(A:A,[3]TDSheet!$A:$D,4,0)</f>
        <v>11.286</v>
      </c>
      <c r="AI54" s="14" t="str">
        <f>VLOOKUP(A:A,[1]TDSheet!$A:$AI,35,0)</f>
        <v>склад</v>
      </c>
      <c r="AJ54" s="14">
        <f t="shared" si="14"/>
        <v>0</v>
      </c>
      <c r="AK54" s="14"/>
      <c r="AL54" s="14"/>
    </row>
    <row r="55" spans="1:38" s="1" customFormat="1" ht="11.1" customHeight="1" outlineLevel="1" x14ac:dyDescent="0.2">
      <c r="A55" s="7" t="s">
        <v>58</v>
      </c>
      <c r="B55" s="7" t="s">
        <v>8</v>
      </c>
      <c r="C55" s="8">
        <v>3005.6610000000001</v>
      </c>
      <c r="D55" s="8">
        <v>4620.6490000000003</v>
      </c>
      <c r="E55" s="8">
        <v>3828.127</v>
      </c>
      <c r="F55" s="8">
        <v>1630.2360000000001</v>
      </c>
      <c r="G55" s="1" t="str">
        <f>VLOOKUP(A:A,[1]TDSheet!$A:$G,7,0)</f>
        <v>ткмай</v>
      </c>
      <c r="H55" s="1">
        <f>VLOOKUP(A:A,[1]TDSheet!$A:$H,8,0)</f>
        <v>1</v>
      </c>
      <c r="I55" s="1">
        <f>VLOOKUP(A:A,[1]TDSheet!$A:$I,9,0)</f>
        <v>40</v>
      </c>
      <c r="J55" s="14">
        <f>VLOOKUP(A:A,[2]TDSheet!$A:$F,6,0)</f>
        <v>3748.8339999999998</v>
      </c>
      <c r="K55" s="14">
        <f t="shared" si="10"/>
        <v>79.29300000000012</v>
      </c>
      <c r="L55" s="14">
        <f>VLOOKUP(A:A,[1]TDSheet!$A:$M,13,0)</f>
        <v>1200</v>
      </c>
      <c r="M55" s="14">
        <f>VLOOKUP(A:A,[1]TDSheet!$A:$V,22,0)</f>
        <v>1100</v>
      </c>
      <c r="N55" s="14">
        <f>VLOOKUP(A:A,[1]TDSheet!$A:$X,24,0)</f>
        <v>1100</v>
      </c>
      <c r="O55" s="14"/>
      <c r="P55" s="14"/>
      <c r="Q55" s="14"/>
      <c r="R55" s="14"/>
      <c r="S55" s="14"/>
      <c r="T55" s="14"/>
      <c r="U55" s="14"/>
      <c r="V55" s="14"/>
      <c r="W55" s="14">
        <f t="shared" si="11"/>
        <v>765.62540000000001</v>
      </c>
      <c r="X55" s="16">
        <v>300</v>
      </c>
      <c r="Y55" s="17">
        <f t="shared" si="12"/>
        <v>6.9619372607021655</v>
      </c>
      <c r="Z55" s="14">
        <f t="shared" si="13"/>
        <v>2.1292867242910174</v>
      </c>
      <c r="AA55" s="14"/>
      <c r="AB55" s="14"/>
      <c r="AC55" s="14"/>
      <c r="AD55" s="14">
        <f>VLOOKUP(A:A,[1]TDSheet!$A:$AD,30,0)</f>
        <v>0</v>
      </c>
      <c r="AE55" s="14">
        <f>VLOOKUP(A:A,[1]TDSheet!$A:$AE,31,0)</f>
        <v>828.63060000000007</v>
      </c>
      <c r="AF55" s="14">
        <f>VLOOKUP(A:A,[1]TDSheet!$A:$AF,32,0)</f>
        <v>742.97939999999994</v>
      </c>
      <c r="AG55" s="14">
        <f>VLOOKUP(A:A,[1]TDSheet!$A:$AG,33,0)</f>
        <v>599.34840000000008</v>
      </c>
      <c r="AH55" s="14">
        <f>VLOOKUP(A:A,[3]TDSheet!$A:$D,4,0)</f>
        <v>229.40299999999999</v>
      </c>
      <c r="AI55" s="14" t="str">
        <f>VLOOKUP(A:A,[1]TDSheet!$A:$AI,35,0)</f>
        <v>оконч</v>
      </c>
      <c r="AJ55" s="14">
        <f t="shared" si="14"/>
        <v>300</v>
      </c>
      <c r="AK55" s="14"/>
      <c r="AL55" s="14"/>
    </row>
    <row r="56" spans="1:38" s="1" customFormat="1" ht="11.1" customHeight="1" outlineLevel="1" x14ac:dyDescent="0.2">
      <c r="A56" s="7" t="s">
        <v>59</v>
      </c>
      <c r="B56" s="7" t="s">
        <v>12</v>
      </c>
      <c r="C56" s="8">
        <v>1277</v>
      </c>
      <c r="D56" s="8">
        <v>12601</v>
      </c>
      <c r="E56" s="18">
        <v>5200</v>
      </c>
      <c r="F56" s="18">
        <v>3247</v>
      </c>
      <c r="G56" s="19" t="s">
        <v>142</v>
      </c>
      <c r="H56" s="1">
        <f>VLOOKUP(A:A,[1]TDSheet!$A:$H,8,0)</f>
        <v>0.45</v>
      </c>
      <c r="I56" s="1">
        <f>VLOOKUP(A:A,[1]TDSheet!$A:$I,9,0)</f>
        <v>50</v>
      </c>
      <c r="J56" s="14">
        <f>VLOOKUP(A:A,[2]TDSheet!$A:$F,6,0)</f>
        <v>5299</v>
      </c>
      <c r="K56" s="14">
        <f t="shared" si="10"/>
        <v>-99</v>
      </c>
      <c r="L56" s="14">
        <f>VLOOKUP(A:A,[1]TDSheet!$A:$M,13,0)</f>
        <v>1000</v>
      </c>
      <c r="M56" s="14">
        <f>VLOOKUP(A:A,[1]TDSheet!$A:$V,22,0)</f>
        <v>1000</v>
      </c>
      <c r="N56" s="14">
        <f>VLOOKUP(A:A,[1]TDSheet!$A:$X,24,0)</f>
        <v>900</v>
      </c>
      <c r="O56" s="14"/>
      <c r="P56" s="14"/>
      <c r="Q56" s="14"/>
      <c r="R56" s="14"/>
      <c r="S56" s="14"/>
      <c r="T56" s="14"/>
      <c r="U56" s="14"/>
      <c r="V56" s="14"/>
      <c r="W56" s="14">
        <f t="shared" si="11"/>
        <v>662</v>
      </c>
      <c r="X56" s="16"/>
      <c r="Y56" s="17">
        <f t="shared" si="12"/>
        <v>9.2854984894259811</v>
      </c>
      <c r="Z56" s="14">
        <f t="shared" si="13"/>
        <v>4.904833836858006</v>
      </c>
      <c r="AA56" s="14"/>
      <c r="AB56" s="14"/>
      <c r="AC56" s="14"/>
      <c r="AD56" s="14">
        <f>VLOOKUP(A:A,[1]TDSheet!$A:$AD,30,0)</f>
        <v>1890</v>
      </c>
      <c r="AE56" s="14">
        <f>VLOOKUP(A:A,[1]TDSheet!$A:$AE,31,0)</f>
        <v>619.20000000000005</v>
      </c>
      <c r="AF56" s="14">
        <f>VLOOKUP(A:A,[1]TDSheet!$A:$AF,32,0)</f>
        <v>694.6</v>
      </c>
      <c r="AG56" s="14">
        <f>VLOOKUP(A:A,[1]TDSheet!$A:$AG,33,0)</f>
        <v>651.79999999999995</v>
      </c>
      <c r="AH56" s="14">
        <f>VLOOKUP(A:A,[3]TDSheet!$A:$D,4,0)</f>
        <v>460</v>
      </c>
      <c r="AI56" s="14" t="str">
        <f>VLOOKUP(A:A,[1]TDSheet!$A:$AI,35,0)</f>
        <v>майяб</v>
      </c>
      <c r="AJ56" s="14">
        <f t="shared" si="14"/>
        <v>0</v>
      </c>
      <c r="AK56" s="14"/>
      <c r="AL56" s="14"/>
    </row>
    <row r="57" spans="1:38" s="1" customFormat="1" ht="11.1" customHeight="1" outlineLevel="1" x14ac:dyDescent="0.2">
      <c r="A57" s="7" t="s">
        <v>60</v>
      </c>
      <c r="B57" s="7" t="s">
        <v>12</v>
      </c>
      <c r="C57" s="8">
        <v>2337</v>
      </c>
      <c r="D57" s="8">
        <v>3541</v>
      </c>
      <c r="E57" s="8">
        <v>3843</v>
      </c>
      <c r="F57" s="8">
        <v>1944</v>
      </c>
      <c r="G57" s="1" t="str">
        <f>VLOOKUP(A:A,[1]TDSheet!$A:$G,7,0)</f>
        <v>акяб</v>
      </c>
      <c r="H57" s="1">
        <f>VLOOKUP(A:A,[1]TDSheet!$A:$H,8,0)</f>
        <v>0.45</v>
      </c>
      <c r="I57" s="1">
        <f>VLOOKUP(A:A,[1]TDSheet!$A:$I,9,0)</f>
        <v>50</v>
      </c>
      <c r="J57" s="14">
        <f>VLOOKUP(A:A,[2]TDSheet!$A:$F,6,0)</f>
        <v>3946</v>
      </c>
      <c r="K57" s="14">
        <f t="shared" si="10"/>
        <v>-103</v>
      </c>
      <c r="L57" s="14">
        <f>VLOOKUP(A:A,[1]TDSheet!$A:$M,13,0)</f>
        <v>1000</v>
      </c>
      <c r="M57" s="14">
        <f>VLOOKUP(A:A,[1]TDSheet!$A:$V,22,0)</f>
        <v>800</v>
      </c>
      <c r="N57" s="14">
        <f>VLOOKUP(A:A,[1]TDSheet!$A:$X,24,0)</f>
        <v>900</v>
      </c>
      <c r="O57" s="14"/>
      <c r="P57" s="14"/>
      <c r="Q57" s="14"/>
      <c r="R57" s="14"/>
      <c r="S57" s="14"/>
      <c r="T57" s="14"/>
      <c r="U57" s="14"/>
      <c r="V57" s="14"/>
      <c r="W57" s="14">
        <f t="shared" si="11"/>
        <v>696.6</v>
      </c>
      <c r="X57" s="16">
        <v>400</v>
      </c>
      <c r="Y57" s="17">
        <f t="shared" si="12"/>
        <v>7.2408842951478611</v>
      </c>
      <c r="Z57" s="14">
        <f t="shared" si="13"/>
        <v>2.7906976744186047</v>
      </c>
      <c r="AA57" s="14"/>
      <c r="AB57" s="14"/>
      <c r="AC57" s="14"/>
      <c r="AD57" s="14">
        <f>VLOOKUP(A:A,[1]TDSheet!$A:$AD,30,0)</f>
        <v>360</v>
      </c>
      <c r="AE57" s="14">
        <f>VLOOKUP(A:A,[1]TDSheet!$A:$AE,31,0)</f>
        <v>725.4</v>
      </c>
      <c r="AF57" s="14">
        <f>VLOOKUP(A:A,[1]TDSheet!$A:$AF,32,0)</f>
        <v>747.6</v>
      </c>
      <c r="AG57" s="14">
        <f>VLOOKUP(A:A,[1]TDSheet!$A:$AG,33,0)</f>
        <v>601.6</v>
      </c>
      <c r="AH57" s="14">
        <f>VLOOKUP(A:A,[3]TDSheet!$A:$D,4,0)</f>
        <v>694</v>
      </c>
      <c r="AI57" s="14">
        <f>VLOOKUP(A:A,[1]TDSheet!$A:$AI,35,0)</f>
        <v>0</v>
      </c>
      <c r="AJ57" s="14">
        <f t="shared" si="14"/>
        <v>180</v>
      </c>
      <c r="AK57" s="14"/>
      <c r="AL57" s="14"/>
    </row>
    <row r="58" spans="1:38" s="1" customFormat="1" ht="11.1" customHeight="1" outlineLevel="1" x14ac:dyDescent="0.2">
      <c r="A58" s="7" t="s">
        <v>61</v>
      </c>
      <c r="B58" s="7" t="s">
        <v>12</v>
      </c>
      <c r="C58" s="8">
        <v>809</v>
      </c>
      <c r="D58" s="8">
        <v>1019</v>
      </c>
      <c r="E58" s="8">
        <v>1159</v>
      </c>
      <c r="F58" s="8">
        <v>636</v>
      </c>
      <c r="G58" s="1">
        <f>VLOOKUP(A:A,[1]TDSheet!$A:$G,7,0)</f>
        <v>0</v>
      </c>
      <c r="H58" s="1">
        <f>VLOOKUP(A:A,[1]TDSheet!$A:$H,8,0)</f>
        <v>0.45</v>
      </c>
      <c r="I58" s="1">
        <f>VLOOKUP(A:A,[1]TDSheet!$A:$I,9,0)</f>
        <v>50</v>
      </c>
      <c r="J58" s="14">
        <f>VLOOKUP(A:A,[2]TDSheet!$A:$F,6,0)</f>
        <v>1237</v>
      </c>
      <c r="K58" s="14">
        <f t="shared" si="10"/>
        <v>-78</v>
      </c>
      <c r="L58" s="14">
        <f>VLOOKUP(A:A,[1]TDSheet!$A:$M,13,0)</f>
        <v>300</v>
      </c>
      <c r="M58" s="14">
        <f>VLOOKUP(A:A,[1]TDSheet!$A:$V,22,0)</f>
        <v>400</v>
      </c>
      <c r="N58" s="14">
        <f>VLOOKUP(A:A,[1]TDSheet!$A:$X,24,0)</f>
        <v>200</v>
      </c>
      <c r="O58" s="14"/>
      <c r="P58" s="14"/>
      <c r="Q58" s="14"/>
      <c r="R58" s="14"/>
      <c r="S58" s="14"/>
      <c r="T58" s="14"/>
      <c r="U58" s="14"/>
      <c r="V58" s="14"/>
      <c r="W58" s="14">
        <f t="shared" si="11"/>
        <v>231.8</v>
      </c>
      <c r="X58" s="16">
        <v>100</v>
      </c>
      <c r="Y58" s="17">
        <f t="shared" si="12"/>
        <v>7.0578084555651417</v>
      </c>
      <c r="Z58" s="14">
        <f t="shared" si="13"/>
        <v>2.7437446074201897</v>
      </c>
      <c r="AA58" s="14"/>
      <c r="AB58" s="14"/>
      <c r="AC58" s="14"/>
      <c r="AD58" s="14">
        <f>VLOOKUP(A:A,[1]TDSheet!$A:$AD,30,0)</f>
        <v>0</v>
      </c>
      <c r="AE58" s="14">
        <f>VLOOKUP(A:A,[1]TDSheet!$A:$AE,31,0)</f>
        <v>262.39999999999998</v>
      </c>
      <c r="AF58" s="14">
        <f>VLOOKUP(A:A,[1]TDSheet!$A:$AF,32,0)</f>
        <v>271</v>
      </c>
      <c r="AG58" s="14">
        <f>VLOOKUP(A:A,[1]TDSheet!$A:$AG,33,0)</f>
        <v>197.4</v>
      </c>
      <c r="AH58" s="14">
        <f>VLOOKUP(A:A,[3]TDSheet!$A:$D,4,0)</f>
        <v>104</v>
      </c>
      <c r="AI58" s="14" t="str">
        <f>VLOOKUP(A:A,[1]TDSheet!$A:$AI,35,0)</f>
        <v>оконч</v>
      </c>
      <c r="AJ58" s="14">
        <f t="shared" si="14"/>
        <v>45</v>
      </c>
      <c r="AK58" s="14"/>
      <c r="AL58" s="14"/>
    </row>
    <row r="59" spans="1:38" s="1" customFormat="1" ht="11.1" customHeight="1" outlineLevel="1" x14ac:dyDescent="0.2">
      <c r="A59" s="7" t="s">
        <v>62</v>
      </c>
      <c r="B59" s="7" t="s">
        <v>12</v>
      </c>
      <c r="C59" s="8">
        <v>199</v>
      </c>
      <c r="D59" s="8">
        <v>372</v>
      </c>
      <c r="E59" s="8">
        <v>350</v>
      </c>
      <c r="F59" s="8">
        <v>199</v>
      </c>
      <c r="G59" s="1">
        <f>VLOOKUP(A:A,[1]TDSheet!$A:$G,7,0)</f>
        <v>0</v>
      </c>
      <c r="H59" s="1">
        <f>VLOOKUP(A:A,[1]TDSheet!$A:$H,8,0)</f>
        <v>0.4</v>
      </c>
      <c r="I59" s="1">
        <f>VLOOKUP(A:A,[1]TDSheet!$A:$I,9,0)</f>
        <v>40</v>
      </c>
      <c r="J59" s="14">
        <f>VLOOKUP(A:A,[2]TDSheet!$A:$F,6,0)</f>
        <v>451</v>
      </c>
      <c r="K59" s="14">
        <f t="shared" si="10"/>
        <v>-101</v>
      </c>
      <c r="L59" s="14">
        <f>VLOOKUP(A:A,[1]TDSheet!$A:$M,13,0)</f>
        <v>100</v>
      </c>
      <c r="M59" s="14">
        <f>VLOOKUP(A:A,[1]TDSheet!$A:$V,22,0)</f>
        <v>20</v>
      </c>
      <c r="N59" s="14">
        <f>VLOOKUP(A:A,[1]TDSheet!$A:$X,24,0)</f>
        <v>60</v>
      </c>
      <c r="O59" s="14"/>
      <c r="P59" s="14"/>
      <c r="Q59" s="14"/>
      <c r="R59" s="14"/>
      <c r="S59" s="14"/>
      <c r="T59" s="14"/>
      <c r="U59" s="14"/>
      <c r="V59" s="14"/>
      <c r="W59" s="14">
        <f t="shared" si="11"/>
        <v>70</v>
      </c>
      <c r="X59" s="16">
        <v>100</v>
      </c>
      <c r="Y59" s="17">
        <f t="shared" si="12"/>
        <v>6.8428571428571425</v>
      </c>
      <c r="Z59" s="14">
        <f t="shared" si="13"/>
        <v>2.842857142857143</v>
      </c>
      <c r="AA59" s="14"/>
      <c r="AB59" s="14"/>
      <c r="AC59" s="14"/>
      <c r="AD59" s="14">
        <f>VLOOKUP(A:A,[1]TDSheet!$A:$AD,30,0)</f>
        <v>0</v>
      </c>
      <c r="AE59" s="14">
        <f>VLOOKUP(A:A,[1]TDSheet!$A:$AE,31,0)</f>
        <v>75.8</v>
      </c>
      <c r="AF59" s="14">
        <f>VLOOKUP(A:A,[1]TDSheet!$A:$AF,32,0)</f>
        <v>83.4</v>
      </c>
      <c r="AG59" s="14">
        <f>VLOOKUP(A:A,[1]TDSheet!$A:$AG,33,0)</f>
        <v>61.8</v>
      </c>
      <c r="AH59" s="14">
        <f>VLOOKUP(A:A,[3]TDSheet!$A:$D,4,0)</f>
        <v>68</v>
      </c>
      <c r="AI59" s="14" t="e">
        <f>VLOOKUP(A:A,[1]TDSheet!$A:$AI,35,0)</f>
        <v>#N/A</v>
      </c>
      <c r="AJ59" s="14">
        <f t="shared" si="14"/>
        <v>40</v>
      </c>
      <c r="AK59" s="14"/>
      <c r="AL59" s="14"/>
    </row>
    <row r="60" spans="1:38" s="1" customFormat="1" ht="11.1" customHeight="1" outlineLevel="1" x14ac:dyDescent="0.2">
      <c r="A60" s="7" t="s">
        <v>63</v>
      </c>
      <c r="B60" s="7" t="s">
        <v>12</v>
      </c>
      <c r="C60" s="8">
        <v>51</v>
      </c>
      <c r="D60" s="8">
        <v>492</v>
      </c>
      <c r="E60" s="8">
        <v>317</v>
      </c>
      <c r="F60" s="8">
        <v>205</v>
      </c>
      <c r="G60" s="1">
        <f>VLOOKUP(A:A,[1]TDSheet!$A:$G,7,0)</f>
        <v>0</v>
      </c>
      <c r="H60" s="1">
        <f>VLOOKUP(A:A,[1]TDSheet!$A:$H,8,0)</f>
        <v>0.4</v>
      </c>
      <c r="I60" s="1">
        <f>VLOOKUP(A:A,[1]TDSheet!$A:$I,9,0)</f>
        <v>40</v>
      </c>
      <c r="J60" s="14">
        <f>VLOOKUP(A:A,[2]TDSheet!$A:$F,6,0)</f>
        <v>404</v>
      </c>
      <c r="K60" s="14">
        <f t="shared" si="10"/>
        <v>-87</v>
      </c>
      <c r="L60" s="14">
        <f>VLOOKUP(A:A,[1]TDSheet!$A:$M,13,0)</f>
        <v>100</v>
      </c>
      <c r="M60" s="14">
        <f>VLOOKUP(A:A,[1]TDSheet!$A:$V,22,0)</f>
        <v>0</v>
      </c>
      <c r="N60" s="14">
        <f>VLOOKUP(A:A,[1]TDSheet!$A:$X,24,0)</f>
        <v>60</v>
      </c>
      <c r="O60" s="14"/>
      <c r="P60" s="14"/>
      <c r="Q60" s="14"/>
      <c r="R60" s="14"/>
      <c r="S60" s="14"/>
      <c r="T60" s="14"/>
      <c r="U60" s="14"/>
      <c r="V60" s="14"/>
      <c r="W60" s="14">
        <f t="shared" si="11"/>
        <v>63.4</v>
      </c>
      <c r="X60" s="16">
        <v>100</v>
      </c>
      <c r="Y60" s="17">
        <f t="shared" si="12"/>
        <v>7.3343848580441646</v>
      </c>
      <c r="Z60" s="14">
        <f t="shared" si="13"/>
        <v>3.2334384858044163</v>
      </c>
      <c r="AA60" s="14"/>
      <c r="AB60" s="14"/>
      <c r="AC60" s="14"/>
      <c r="AD60" s="14">
        <f>VLOOKUP(A:A,[1]TDSheet!$A:$AD,30,0)</f>
        <v>0</v>
      </c>
      <c r="AE60" s="14">
        <f>VLOOKUP(A:A,[1]TDSheet!$A:$AE,31,0)</f>
        <v>67.599999999999994</v>
      </c>
      <c r="AF60" s="14">
        <f>VLOOKUP(A:A,[1]TDSheet!$A:$AF,32,0)</f>
        <v>62.2</v>
      </c>
      <c r="AG60" s="14">
        <f>VLOOKUP(A:A,[1]TDSheet!$A:$AG,33,0)</f>
        <v>61.4</v>
      </c>
      <c r="AH60" s="14">
        <f>VLOOKUP(A:A,[3]TDSheet!$A:$D,4,0)</f>
        <v>66</v>
      </c>
      <c r="AI60" s="14" t="e">
        <f>VLOOKUP(A:A,[1]TDSheet!$A:$AI,35,0)</f>
        <v>#N/A</v>
      </c>
      <c r="AJ60" s="14">
        <f t="shared" si="14"/>
        <v>40</v>
      </c>
      <c r="AK60" s="14"/>
      <c r="AL60" s="14"/>
    </row>
    <row r="61" spans="1:38" s="1" customFormat="1" ht="11.1" customHeight="1" outlineLevel="1" x14ac:dyDescent="0.2">
      <c r="A61" s="7" t="s">
        <v>64</v>
      </c>
      <c r="B61" s="7" t="s">
        <v>8</v>
      </c>
      <c r="C61" s="8">
        <v>344.40499999999997</v>
      </c>
      <c r="D61" s="8">
        <v>1337.654</v>
      </c>
      <c r="E61" s="8">
        <v>867.31200000000001</v>
      </c>
      <c r="F61" s="8">
        <v>786.23299999999995</v>
      </c>
      <c r="G61" s="1" t="str">
        <f>VLOOKUP(A:A,[1]TDSheet!$A:$G,7,0)</f>
        <v>ткмай</v>
      </c>
      <c r="H61" s="1">
        <f>VLOOKUP(A:A,[1]TDSheet!$A:$H,8,0)</f>
        <v>1</v>
      </c>
      <c r="I61" s="1">
        <f>VLOOKUP(A:A,[1]TDSheet!$A:$I,9,0)</f>
        <v>50</v>
      </c>
      <c r="J61" s="14">
        <f>VLOOKUP(A:A,[2]TDSheet!$A:$F,6,0)</f>
        <v>937.673</v>
      </c>
      <c r="K61" s="14">
        <f t="shared" si="10"/>
        <v>-70.36099999999999</v>
      </c>
      <c r="L61" s="14">
        <f>VLOOKUP(A:A,[1]TDSheet!$A:$M,13,0)</f>
        <v>300</v>
      </c>
      <c r="M61" s="14">
        <f>VLOOKUP(A:A,[1]TDSheet!$A:$V,22,0)</f>
        <v>120</v>
      </c>
      <c r="N61" s="14">
        <f>VLOOKUP(A:A,[1]TDSheet!$A:$X,24,0)</f>
        <v>300</v>
      </c>
      <c r="O61" s="14"/>
      <c r="P61" s="14"/>
      <c r="Q61" s="14"/>
      <c r="R61" s="14"/>
      <c r="S61" s="14"/>
      <c r="T61" s="14"/>
      <c r="U61" s="14"/>
      <c r="V61" s="14"/>
      <c r="W61" s="14">
        <f t="shared" si="11"/>
        <v>173.4624</v>
      </c>
      <c r="X61" s="16"/>
      <c r="Y61" s="17">
        <f t="shared" si="12"/>
        <v>8.6833400206615377</v>
      </c>
      <c r="Z61" s="14">
        <f t="shared" si="13"/>
        <v>4.5325845831719143</v>
      </c>
      <c r="AA61" s="14"/>
      <c r="AB61" s="14"/>
      <c r="AC61" s="14"/>
      <c r="AD61" s="14">
        <f>VLOOKUP(A:A,[1]TDSheet!$A:$AD,30,0)</f>
        <v>0</v>
      </c>
      <c r="AE61" s="14">
        <f>VLOOKUP(A:A,[1]TDSheet!$A:$AE,31,0)</f>
        <v>222.09399999999999</v>
      </c>
      <c r="AF61" s="14">
        <f>VLOOKUP(A:A,[1]TDSheet!$A:$AF,32,0)</f>
        <v>196.76479999999998</v>
      </c>
      <c r="AG61" s="14">
        <f>VLOOKUP(A:A,[1]TDSheet!$A:$AG,33,0)</f>
        <v>178.10060000000001</v>
      </c>
      <c r="AH61" s="14">
        <f>VLOOKUP(A:A,[3]TDSheet!$A:$D,4,0)</f>
        <v>123.303</v>
      </c>
      <c r="AI61" s="14">
        <f>VLOOKUP(A:A,[1]TDSheet!$A:$AI,35,0)</f>
        <v>0</v>
      </c>
      <c r="AJ61" s="14">
        <f t="shared" si="14"/>
        <v>0</v>
      </c>
      <c r="AK61" s="14"/>
      <c r="AL61" s="14"/>
    </row>
    <row r="62" spans="1:38" s="1" customFormat="1" ht="11.1" customHeight="1" outlineLevel="1" x14ac:dyDescent="0.2">
      <c r="A62" s="7" t="s">
        <v>65</v>
      </c>
      <c r="B62" s="7" t="s">
        <v>12</v>
      </c>
      <c r="C62" s="8">
        <v>570</v>
      </c>
      <c r="D62" s="8">
        <v>10</v>
      </c>
      <c r="E62" s="8">
        <v>384</v>
      </c>
      <c r="F62" s="8">
        <v>190</v>
      </c>
      <c r="G62" s="1">
        <f>VLOOKUP(A:A,[1]TDSheet!$A:$G,7,0)</f>
        <v>0</v>
      </c>
      <c r="H62" s="1">
        <f>VLOOKUP(A:A,[1]TDSheet!$A:$H,8,0)</f>
        <v>0.1</v>
      </c>
      <c r="I62" s="1">
        <f>VLOOKUP(A:A,[1]TDSheet!$A:$I,9,0)</f>
        <v>730</v>
      </c>
      <c r="J62" s="14">
        <f>VLOOKUP(A:A,[2]TDSheet!$A:$F,6,0)</f>
        <v>390</v>
      </c>
      <c r="K62" s="14">
        <f t="shared" si="10"/>
        <v>-6</v>
      </c>
      <c r="L62" s="14">
        <f>VLOOKUP(A:A,[1]TDSheet!$A:$M,13,0)</f>
        <v>1500</v>
      </c>
      <c r="M62" s="14">
        <f>VLOOKUP(A:A,[1]TDSheet!$A:$V,22,0)</f>
        <v>0</v>
      </c>
      <c r="N62" s="14">
        <f>VLOOKUP(A:A,[1]TDSheet!$A:$X,24,0)</f>
        <v>0</v>
      </c>
      <c r="O62" s="14"/>
      <c r="P62" s="14"/>
      <c r="Q62" s="14"/>
      <c r="R62" s="14"/>
      <c r="S62" s="14"/>
      <c r="T62" s="14"/>
      <c r="U62" s="14"/>
      <c r="V62" s="14"/>
      <c r="W62" s="14">
        <f t="shared" si="11"/>
        <v>76.8</v>
      </c>
      <c r="X62" s="16"/>
      <c r="Y62" s="17">
        <f t="shared" si="12"/>
        <v>22.005208333333336</v>
      </c>
      <c r="Z62" s="14">
        <f t="shared" si="13"/>
        <v>2.4739583333333335</v>
      </c>
      <c r="AA62" s="14"/>
      <c r="AB62" s="14"/>
      <c r="AC62" s="14"/>
      <c r="AD62" s="14">
        <f>VLOOKUP(A:A,[1]TDSheet!$A:$AD,30,0)</f>
        <v>0</v>
      </c>
      <c r="AE62" s="14">
        <f>VLOOKUP(A:A,[1]TDSheet!$A:$AE,31,0)</f>
        <v>69.8</v>
      </c>
      <c r="AF62" s="14">
        <f>VLOOKUP(A:A,[1]TDSheet!$A:$AF,32,0)</f>
        <v>57</v>
      </c>
      <c r="AG62" s="14">
        <f>VLOOKUP(A:A,[1]TDSheet!$A:$AG,33,0)</f>
        <v>78.400000000000006</v>
      </c>
      <c r="AH62" s="14">
        <f>VLOOKUP(A:A,[3]TDSheet!$A:$D,4,0)</f>
        <v>129</v>
      </c>
      <c r="AI62" s="14" t="e">
        <f>VLOOKUP(A:A,[1]TDSheet!$A:$AI,35,0)</f>
        <v>#N/A</v>
      </c>
      <c r="AJ62" s="14">
        <f t="shared" si="14"/>
        <v>0</v>
      </c>
      <c r="AK62" s="14"/>
      <c r="AL62" s="14"/>
    </row>
    <row r="63" spans="1:38" s="1" customFormat="1" ht="11.1" customHeight="1" outlineLevel="1" x14ac:dyDescent="0.2">
      <c r="A63" s="7" t="s">
        <v>66</v>
      </c>
      <c r="B63" s="7" t="s">
        <v>8</v>
      </c>
      <c r="C63" s="8">
        <v>173.77099999999999</v>
      </c>
      <c r="D63" s="8">
        <v>275.06700000000001</v>
      </c>
      <c r="E63" s="8">
        <v>205.62799999999999</v>
      </c>
      <c r="F63" s="8">
        <v>233.38900000000001</v>
      </c>
      <c r="G63" s="1">
        <f>VLOOKUP(A:A,[1]TDSheet!$A:$G,7,0)</f>
        <v>0</v>
      </c>
      <c r="H63" s="1">
        <f>VLOOKUP(A:A,[1]TDSheet!$A:$H,8,0)</f>
        <v>1</v>
      </c>
      <c r="I63" s="1">
        <f>VLOOKUP(A:A,[1]TDSheet!$A:$I,9,0)</f>
        <v>50</v>
      </c>
      <c r="J63" s="14">
        <f>VLOOKUP(A:A,[2]TDSheet!$A:$F,6,0)</f>
        <v>234.58199999999999</v>
      </c>
      <c r="K63" s="14">
        <f t="shared" si="10"/>
        <v>-28.954000000000008</v>
      </c>
      <c r="L63" s="14">
        <f>VLOOKUP(A:A,[1]TDSheet!$A:$M,13,0)</f>
        <v>80</v>
      </c>
      <c r="M63" s="14">
        <f>VLOOKUP(A:A,[1]TDSheet!$A:$V,22,0)</f>
        <v>0</v>
      </c>
      <c r="N63" s="14">
        <f>VLOOKUP(A:A,[1]TDSheet!$A:$X,24,0)</f>
        <v>0</v>
      </c>
      <c r="O63" s="14"/>
      <c r="P63" s="14"/>
      <c r="Q63" s="14"/>
      <c r="R63" s="14"/>
      <c r="S63" s="14"/>
      <c r="T63" s="14"/>
      <c r="U63" s="14"/>
      <c r="V63" s="14"/>
      <c r="W63" s="14">
        <f t="shared" si="11"/>
        <v>41.125599999999999</v>
      </c>
      <c r="X63" s="16"/>
      <c r="Y63" s="17">
        <f t="shared" si="12"/>
        <v>7.6202900383216301</v>
      </c>
      <c r="Z63" s="14">
        <f t="shared" si="13"/>
        <v>5.6750296652206904</v>
      </c>
      <c r="AA63" s="14"/>
      <c r="AB63" s="14"/>
      <c r="AC63" s="14"/>
      <c r="AD63" s="14">
        <f>VLOOKUP(A:A,[1]TDSheet!$A:$AD,30,0)</f>
        <v>0</v>
      </c>
      <c r="AE63" s="14">
        <f>VLOOKUP(A:A,[1]TDSheet!$A:$AE,31,0)</f>
        <v>50.447600000000001</v>
      </c>
      <c r="AF63" s="14">
        <f>VLOOKUP(A:A,[1]TDSheet!$A:$AF,32,0)</f>
        <v>38.244399999999999</v>
      </c>
      <c r="AG63" s="14">
        <f>VLOOKUP(A:A,[1]TDSheet!$A:$AG,33,0)</f>
        <v>46.709800000000001</v>
      </c>
      <c r="AH63" s="14">
        <f>VLOOKUP(A:A,[3]TDSheet!$A:$D,4,0)</f>
        <v>25.428999999999998</v>
      </c>
      <c r="AI63" s="14" t="str">
        <f>VLOOKUP(A:A,[1]TDSheet!$A:$AI,35,0)</f>
        <v>склад</v>
      </c>
      <c r="AJ63" s="14">
        <f t="shared" si="14"/>
        <v>0</v>
      </c>
      <c r="AK63" s="14"/>
      <c r="AL63" s="14"/>
    </row>
    <row r="64" spans="1:38" s="1" customFormat="1" ht="11.1" customHeight="1" outlineLevel="1" x14ac:dyDescent="0.2">
      <c r="A64" s="7" t="s">
        <v>67</v>
      </c>
      <c r="B64" s="7" t="s">
        <v>12</v>
      </c>
      <c r="C64" s="8">
        <v>1927</v>
      </c>
      <c r="D64" s="8">
        <v>7395</v>
      </c>
      <c r="E64" s="8">
        <v>3293</v>
      </c>
      <c r="F64" s="8">
        <v>1228</v>
      </c>
      <c r="G64" s="1">
        <f>VLOOKUP(A:A,[1]TDSheet!$A:$G,7,0)</f>
        <v>0</v>
      </c>
      <c r="H64" s="1">
        <f>VLOOKUP(A:A,[1]TDSheet!$A:$H,8,0)</f>
        <v>0.4</v>
      </c>
      <c r="I64" s="1">
        <f>VLOOKUP(A:A,[1]TDSheet!$A:$I,9,0)</f>
        <v>40</v>
      </c>
      <c r="J64" s="14">
        <f>VLOOKUP(A:A,[2]TDSheet!$A:$F,6,0)</f>
        <v>3330</v>
      </c>
      <c r="K64" s="14">
        <f t="shared" si="10"/>
        <v>-37</v>
      </c>
      <c r="L64" s="14">
        <f>VLOOKUP(A:A,[1]TDSheet!$A:$M,13,0)</f>
        <v>700</v>
      </c>
      <c r="M64" s="14">
        <f>VLOOKUP(A:A,[1]TDSheet!$A:$V,22,0)</f>
        <v>800</v>
      </c>
      <c r="N64" s="14">
        <f>VLOOKUP(A:A,[1]TDSheet!$A:$X,24,0)</f>
        <v>800</v>
      </c>
      <c r="O64" s="14"/>
      <c r="P64" s="14"/>
      <c r="Q64" s="14"/>
      <c r="R64" s="14"/>
      <c r="S64" s="14"/>
      <c r="T64" s="14"/>
      <c r="U64" s="14"/>
      <c r="V64" s="14"/>
      <c r="W64" s="14">
        <f t="shared" si="11"/>
        <v>543.4</v>
      </c>
      <c r="X64" s="16">
        <v>500</v>
      </c>
      <c r="Y64" s="17">
        <f t="shared" si="12"/>
        <v>7.4125874125874125</v>
      </c>
      <c r="Z64" s="14">
        <f t="shared" si="13"/>
        <v>2.2598454177401548</v>
      </c>
      <c r="AA64" s="14"/>
      <c r="AB64" s="14"/>
      <c r="AC64" s="14"/>
      <c r="AD64" s="14">
        <f>VLOOKUP(A:A,[1]TDSheet!$A:$AD,30,0)</f>
        <v>576</v>
      </c>
      <c r="AE64" s="14">
        <f>VLOOKUP(A:A,[1]TDSheet!$A:$AE,31,0)</f>
        <v>537.6</v>
      </c>
      <c r="AF64" s="14">
        <f>VLOOKUP(A:A,[1]TDSheet!$A:$AF,32,0)</f>
        <v>585</v>
      </c>
      <c r="AG64" s="14">
        <f>VLOOKUP(A:A,[1]TDSheet!$A:$AG,33,0)</f>
        <v>442.2</v>
      </c>
      <c r="AH64" s="14">
        <f>VLOOKUP(A:A,[3]TDSheet!$A:$D,4,0)</f>
        <v>505</v>
      </c>
      <c r="AI64" s="14">
        <f>VLOOKUP(A:A,[1]TDSheet!$A:$AI,35,0)</f>
        <v>0</v>
      </c>
      <c r="AJ64" s="14">
        <f t="shared" si="14"/>
        <v>200</v>
      </c>
      <c r="AK64" s="14"/>
      <c r="AL64" s="14"/>
    </row>
    <row r="65" spans="1:38" s="1" customFormat="1" ht="11.1" customHeight="1" outlineLevel="1" x14ac:dyDescent="0.2">
      <c r="A65" s="7" t="s">
        <v>68</v>
      </c>
      <c r="B65" s="7" t="s">
        <v>12</v>
      </c>
      <c r="C65" s="8">
        <v>717</v>
      </c>
      <c r="D65" s="8">
        <v>2963</v>
      </c>
      <c r="E65" s="8">
        <v>2514</v>
      </c>
      <c r="F65" s="8">
        <v>1104</v>
      </c>
      <c r="G65" s="1">
        <f>VLOOKUP(A:A,[1]TDSheet!$A:$G,7,0)</f>
        <v>0</v>
      </c>
      <c r="H65" s="1">
        <f>VLOOKUP(A:A,[1]TDSheet!$A:$H,8,0)</f>
        <v>0.4</v>
      </c>
      <c r="I65" s="1">
        <f>VLOOKUP(A:A,[1]TDSheet!$A:$I,9,0)</f>
        <v>40</v>
      </c>
      <c r="J65" s="14">
        <f>VLOOKUP(A:A,[2]TDSheet!$A:$F,6,0)</f>
        <v>2558</v>
      </c>
      <c r="K65" s="14">
        <f t="shared" si="10"/>
        <v>-44</v>
      </c>
      <c r="L65" s="14">
        <f>VLOOKUP(A:A,[1]TDSheet!$A:$M,13,0)</f>
        <v>700</v>
      </c>
      <c r="M65" s="14">
        <f>VLOOKUP(A:A,[1]TDSheet!$A:$V,22,0)</f>
        <v>600</v>
      </c>
      <c r="N65" s="14">
        <f>VLOOKUP(A:A,[1]TDSheet!$A:$X,24,0)</f>
        <v>700</v>
      </c>
      <c r="O65" s="14"/>
      <c r="P65" s="14"/>
      <c r="Q65" s="14"/>
      <c r="R65" s="14"/>
      <c r="S65" s="14"/>
      <c r="T65" s="14"/>
      <c r="U65" s="14"/>
      <c r="V65" s="14"/>
      <c r="W65" s="14">
        <f t="shared" si="11"/>
        <v>502.8</v>
      </c>
      <c r="X65" s="16">
        <v>600</v>
      </c>
      <c r="Y65" s="17">
        <f t="shared" si="12"/>
        <v>7.3667462211614954</v>
      </c>
      <c r="Z65" s="14">
        <f t="shared" si="13"/>
        <v>2.1957040572792361</v>
      </c>
      <c r="AA65" s="14"/>
      <c r="AB65" s="14"/>
      <c r="AC65" s="14"/>
      <c r="AD65" s="14">
        <f>VLOOKUP(A:A,[1]TDSheet!$A:$AD,30,0)</f>
        <v>0</v>
      </c>
      <c r="AE65" s="14">
        <f>VLOOKUP(A:A,[1]TDSheet!$A:$AE,31,0)</f>
        <v>264.8</v>
      </c>
      <c r="AF65" s="14">
        <f>VLOOKUP(A:A,[1]TDSheet!$A:$AF,32,0)</f>
        <v>325</v>
      </c>
      <c r="AG65" s="14">
        <f>VLOOKUP(A:A,[1]TDSheet!$A:$AG,33,0)</f>
        <v>408</v>
      </c>
      <c r="AH65" s="14">
        <f>VLOOKUP(A:A,[3]TDSheet!$A:$D,4,0)</f>
        <v>489</v>
      </c>
      <c r="AI65" s="14">
        <f>VLOOKUP(A:A,[1]TDSheet!$A:$AI,35,0)</f>
        <v>0</v>
      </c>
      <c r="AJ65" s="14">
        <f t="shared" si="14"/>
        <v>240</v>
      </c>
      <c r="AK65" s="14"/>
      <c r="AL65" s="14"/>
    </row>
    <row r="66" spans="1:38" s="1" customFormat="1" ht="21.95" customHeight="1" outlineLevel="1" x14ac:dyDescent="0.2">
      <c r="A66" s="7" t="s">
        <v>69</v>
      </c>
      <c r="B66" s="7" t="s">
        <v>8</v>
      </c>
      <c r="C66" s="8">
        <v>512.71400000000006</v>
      </c>
      <c r="D66" s="8">
        <v>395.78300000000002</v>
      </c>
      <c r="E66" s="8">
        <v>517.83900000000006</v>
      </c>
      <c r="F66" s="8">
        <v>372.07900000000001</v>
      </c>
      <c r="G66" s="1" t="str">
        <f>VLOOKUP(A:A,[1]TDSheet!$A:$G,7,0)</f>
        <v>ябл</v>
      </c>
      <c r="H66" s="1">
        <f>VLOOKUP(A:A,[1]TDSheet!$A:$H,8,0)</f>
        <v>1</v>
      </c>
      <c r="I66" s="1">
        <f>VLOOKUP(A:A,[1]TDSheet!$A:$I,9,0)</f>
        <v>40</v>
      </c>
      <c r="J66" s="14">
        <f>VLOOKUP(A:A,[2]TDSheet!$A:$F,6,0)</f>
        <v>524.47900000000004</v>
      </c>
      <c r="K66" s="14">
        <f t="shared" si="10"/>
        <v>-6.6399999999999864</v>
      </c>
      <c r="L66" s="14">
        <f>VLOOKUP(A:A,[1]TDSheet!$A:$M,13,0)</f>
        <v>130</v>
      </c>
      <c r="M66" s="14">
        <f>VLOOKUP(A:A,[1]TDSheet!$A:$V,22,0)</f>
        <v>70</v>
      </c>
      <c r="N66" s="14">
        <f>VLOOKUP(A:A,[1]TDSheet!$A:$X,24,0)</f>
        <v>100</v>
      </c>
      <c r="O66" s="14"/>
      <c r="P66" s="14"/>
      <c r="Q66" s="14"/>
      <c r="R66" s="14"/>
      <c r="S66" s="14"/>
      <c r="T66" s="14"/>
      <c r="U66" s="14"/>
      <c r="V66" s="14"/>
      <c r="W66" s="14">
        <f t="shared" si="11"/>
        <v>103.56780000000001</v>
      </c>
      <c r="X66" s="16">
        <v>90</v>
      </c>
      <c r="Y66" s="17">
        <f t="shared" si="12"/>
        <v>7.3582619308317829</v>
      </c>
      <c r="Z66" s="14">
        <f t="shared" si="13"/>
        <v>3.5926127618815884</v>
      </c>
      <c r="AA66" s="14"/>
      <c r="AB66" s="14"/>
      <c r="AC66" s="14"/>
      <c r="AD66" s="14">
        <f>VLOOKUP(A:A,[1]TDSheet!$A:$AD,30,0)</f>
        <v>0</v>
      </c>
      <c r="AE66" s="14">
        <f>VLOOKUP(A:A,[1]TDSheet!$A:$AE,31,0)</f>
        <v>109.62260000000001</v>
      </c>
      <c r="AF66" s="14">
        <f>VLOOKUP(A:A,[1]TDSheet!$A:$AF,32,0)</f>
        <v>136.0154</v>
      </c>
      <c r="AG66" s="14">
        <f>VLOOKUP(A:A,[1]TDSheet!$A:$AG,33,0)</f>
        <v>95.6982</v>
      </c>
      <c r="AH66" s="14">
        <f>VLOOKUP(A:A,[3]TDSheet!$A:$D,4,0)</f>
        <v>100.56699999999999</v>
      </c>
      <c r="AI66" s="14" t="e">
        <f>VLOOKUP(A:A,[1]TDSheet!$A:$AI,35,0)</f>
        <v>#N/A</v>
      </c>
      <c r="AJ66" s="14">
        <f t="shared" si="14"/>
        <v>90</v>
      </c>
      <c r="AK66" s="14"/>
      <c r="AL66" s="14"/>
    </row>
    <row r="67" spans="1:38" s="1" customFormat="1" ht="11.1" customHeight="1" outlineLevel="1" x14ac:dyDescent="0.2">
      <c r="A67" s="7" t="s">
        <v>70</v>
      </c>
      <c r="B67" s="7" t="s">
        <v>8</v>
      </c>
      <c r="C67" s="8">
        <v>202.37299999999999</v>
      </c>
      <c r="D67" s="8">
        <v>305.92099999999999</v>
      </c>
      <c r="E67" s="8">
        <v>298.46300000000002</v>
      </c>
      <c r="F67" s="8">
        <v>192.70099999999999</v>
      </c>
      <c r="G67" s="1">
        <f>VLOOKUP(A:A,[1]TDSheet!$A:$G,7,0)</f>
        <v>0</v>
      </c>
      <c r="H67" s="1">
        <f>VLOOKUP(A:A,[1]TDSheet!$A:$H,8,0)</f>
        <v>1</v>
      </c>
      <c r="I67" s="1">
        <f>VLOOKUP(A:A,[1]TDSheet!$A:$I,9,0)</f>
        <v>40</v>
      </c>
      <c r="J67" s="14">
        <f>VLOOKUP(A:A,[2]TDSheet!$A:$F,6,0)</f>
        <v>305.69200000000001</v>
      </c>
      <c r="K67" s="14">
        <f t="shared" si="10"/>
        <v>-7.228999999999985</v>
      </c>
      <c r="L67" s="14">
        <f>VLOOKUP(A:A,[1]TDSheet!$A:$M,13,0)</f>
        <v>80</v>
      </c>
      <c r="M67" s="14">
        <f>VLOOKUP(A:A,[1]TDSheet!$A:$V,22,0)</f>
        <v>40</v>
      </c>
      <c r="N67" s="14">
        <f>VLOOKUP(A:A,[1]TDSheet!$A:$X,24,0)</f>
        <v>60</v>
      </c>
      <c r="O67" s="14"/>
      <c r="P67" s="14"/>
      <c r="Q67" s="14"/>
      <c r="R67" s="14"/>
      <c r="S67" s="14"/>
      <c r="T67" s="14"/>
      <c r="U67" s="14"/>
      <c r="V67" s="14"/>
      <c r="W67" s="14">
        <f t="shared" si="11"/>
        <v>59.692600000000006</v>
      </c>
      <c r="X67" s="16">
        <v>60</v>
      </c>
      <c r="Y67" s="17">
        <f t="shared" si="12"/>
        <v>7.2488214619567577</v>
      </c>
      <c r="Z67" s="14">
        <f t="shared" si="13"/>
        <v>3.2282225937553393</v>
      </c>
      <c r="AA67" s="14"/>
      <c r="AB67" s="14"/>
      <c r="AC67" s="14"/>
      <c r="AD67" s="14">
        <f>VLOOKUP(A:A,[1]TDSheet!$A:$AD,30,0)</f>
        <v>0</v>
      </c>
      <c r="AE67" s="14">
        <f>VLOOKUP(A:A,[1]TDSheet!$A:$AE,31,0)</f>
        <v>59.354200000000006</v>
      </c>
      <c r="AF67" s="14">
        <f>VLOOKUP(A:A,[1]TDSheet!$A:$AF,32,0)</f>
        <v>67.441999999999993</v>
      </c>
      <c r="AG67" s="14">
        <f>VLOOKUP(A:A,[1]TDSheet!$A:$AG,33,0)</f>
        <v>52.641600000000004</v>
      </c>
      <c r="AH67" s="14">
        <f>VLOOKUP(A:A,[3]TDSheet!$A:$D,4,0)</f>
        <v>55.34</v>
      </c>
      <c r="AI67" s="14" t="e">
        <f>VLOOKUP(A:A,[1]TDSheet!$A:$AI,35,0)</f>
        <v>#N/A</v>
      </c>
      <c r="AJ67" s="14">
        <f t="shared" si="14"/>
        <v>60</v>
      </c>
      <c r="AK67" s="14"/>
      <c r="AL67" s="14"/>
    </row>
    <row r="68" spans="1:38" s="1" customFormat="1" ht="11.1" customHeight="1" outlineLevel="1" x14ac:dyDescent="0.2">
      <c r="A68" s="7" t="s">
        <v>71</v>
      </c>
      <c r="B68" s="7" t="s">
        <v>8</v>
      </c>
      <c r="C68" s="8">
        <v>681.16</v>
      </c>
      <c r="D68" s="8">
        <v>531.024</v>
      </c>
      <c r="E68" s="8">
        <v>821.32799999999997</v>
      </c>
      <c r="F68" s="8">
        <v>367.04300000000001</v>
      </c>
      <c r="G68" s="1" t="str">
        <f>VLOOKUP(A:A,[1]TDSheet!$A:$G,7,0)</f>
        <v>ябл</v>
      </c>
      <c r="H68" s="1">
        <f>VLOOKUP(A:A,[1]TDSheet!$A:$H,8,0)</f>
        <v>1</v>
      </c>
      <c r="I68" s="1">
        <f>VLOOKUP(A:A,[1]TDSheet!$A:$I,9,0)</f>
        <v>40</v>
      </c>
      <c r="J68" s="14">
        <f>VLOOKUP(A:A,[2]TDSheet!$A:$F,6,0)</f>
        <v>835.83100000000002</v>
      </c>
      <c r="K68" s="14">
        <f t="shared" si="10"/>
        <v>-14.503000000000043</v>
      </c>
      <c r="L68" s="14">
        <f>VLOOKUP(A:A,[1]TDSheet!$A:$M,13,0)</f>
        <v>30</v>
      </c>
      <c r="M68" s="14">
        <f>VLOOKUP(A:A,[1]TDSheet!$A:$V,22,0)</f>
        <v>300</v>
      </c>
      <c r="N68" s="14">
        <f>VLOOKUP(A:A,[1]TDSheet!$A:$X,24,0)</f>
        <v>250</v>
      </c>
      <c r="O68" s="14"/>
      <c r="P68" s="14"/>
      <c r="Q68" s="14"/>
      <c r="R68" s="14"/>
      <c r="S68" s="14"/>
      <c r="T68" s="14"/>
      <c r="U68" s="14"/>
      <c r="V68" s="14"/>
      <c r="W68" s="14">
        <f t="shared" si="11"/>
        <v>164.26560000000001</v>
      </c>
      <c r="X68" s="16">
        <v>200</v>
      </c>
      <c r="Y68" s="17">
        <f t="shared" si="12"/>
        <v>6.9828558139987926</v>
      </c>
      <c r="Z68" s="14">
        <f t="shared" si="13"/>
        <v>2.2344483568075115</v>
      </c>
      <c r="AA68" s="14"/>
      <c r="AB68" s="14"/>
      <c r="AC68" s="14"/>
      <c r="AD68" s="14">
        <f>VLOOKUP(A:A,[1]TDSheet!$A:$AD,30,0)</f>
        <v>0</v>
      </c>
      <c r="AE68" s="14">
        <f>VLOOKUP(A:A,[1]TDSheet!$A:$AE,31,0)</f>
        <v>127.4718</v>
      </c>
      <c r="AF68" s="14">
        <f>VLOOKUP(A:A,[1]TDSheet!$A:$AF,32,0)</f>
        <v>172.9922</v>
      </c>
      <c r="AG68" s="14">
        <f>VLOOKUP(A:A,[1]TDSheet!$A:$AG,33,0)</f>
        <v>110.1564</v>
      </c>
      <c r="AH68" s="14">
        <f>VLOOKUP(A:A,[3]TDSheet!$A:$D,4,0)</f>
        <v>104.252</v>
      </c>
      <c r="AI68" s="14" t="e">
        <f>VLOOKUP(A:A,[1]TDSheet!$A:$AI,35,0)</f>
        <v>#N/A</v>
      </c>
      <c r="AJ68" s="14">
        <f t="shared" si="14"/>
        <v>200</v>
      </c>
      <c r="AK68" s="14"/>
      <c r="AL68" s="14"/>
    </row>
    <row r="69" spans="1:38" s="1" customFormat="1" ht="11.1" customHeight="1" outlineLevel="1" x14ac:dyDescent="0.2">
      <c r="A69" s="7" t="s">
        <v>72</v>
      </c>
      <c r="B69" s="7" t="s">
        <v>8</v>
      </c>
      <c r="C69" s="8">
        <v>336.226</v>
      </c>
      <c r="D69" s="8">
        <v>289.29399999999998</v>
      </c>
      <c r="E69" s="8">
        <v>382.38</v>
      </c>
      <c r="F69" s="8">
        <v>231.73</v>
      </c>
      <c r="G69" s="1">
        <f>VLOOKUP(A:A,[1]TDSheet!$A:$G,7,0)</f>
        <v>0</v>
      </c>
      <c r="H69" s="1">
        <f>VLOOKUP(A:A,[1]TDSheet!$A:$H,8,0)</f>
        <v>1</v>
      </c>
      <c r="I69" s="1">
        <f>VLOOKUP(A:A,[1]TDSheet!$A:$I,9,0)</f>
        <v>40</v>
      </c>
      <c r="J69" s="14">
        <f>VLOOKUP(A:A,[2]TDSheet!$A:$F,6,0)</f>
        <v>384.839</v>
      </c>
      <c r="K69" s="14">
        <f t="shared" si="10"/>
        <v>-2.4590000000000032</v>
      </c>
      <c r="L69" s="14">
        <f>VLOOKUP(A:A,[1]TDSheet!$A:$M,13,0)</f>
        <v>110</v>
      </c>
      <c r="M69" s="14">
        <f>VLOOKUP(A:A,[1]TDSheet!$A:$V,22,0)</f>
        <v>60</v>
      </c>
      <c r="N69" s="14">
        <f>VLOOKUP(A:A,[1]TDSheet!$A:$X,24,0)</f>
        <v>70</v>
      </c>
      <c r="O69" s="14"/>
      <c r="P69" s="14"/>
      <c r="Q69" s="14"/>
      <c r="R69" s="14"/>
      <c r="S69" s="14"/>
      <c r="T69" s="14"/>
      <c r="U69" s="14"/>
      <c r="V69" s="14"/>
      <c r="W69" s="14">
        <f t="shared" si="11"/>
        <v>76.475999999999999</v>
      </c>
      <c r="X69" s="16">
        <v>80</v>
      </c>
      <c r="Y69" s="17">
        <f t="shared" si="12"/>
        <v>7.2144202102620429</v>
      </c>
      <c r="Z69" s="14">
        <f t="shared" si="13"/>
        <v>3.0301009467022331</v>
      </c>
      <c r="AA69" s="14"/>
      <c r="AB69" s="14"/>
      <c r="AC69" s="14"/>
      <c r="AD69" s="14">
        <f>VLOOKUP(A:A,[1]TDSheet!$A:$AD,30,0)</f>
        <v>0</v>
      </c>
      <c r="AE69" s="14">
        <f>VLOOKUP(A:A,[1]TDSheet!$A:$AE,31,0)</f>
        <v>76.770399999999995</v>
      </c>
      <c r="AF69" s="14">
        <f>VLOOKUP(A:A,[1]TDSheet!$A:$AF,32,0)</f>
        <v>96.945799999999991</v>
      </c>
      <c r="AG69" s="14">
        <f>VLOOKUP(A:A,[1]TDSheet!$A:$AG,33,0)</f>
        <v>68.113</v>
      </c>
      <c r="AH69" s="14">
        <f>VLOOKUP(A:A,[3]TDSheet!$A:$D,4,0)</f>
        <v>86.936999999999998</v>
      </c>
      <c r="AI69" s="14" t="e">
        <f>VLOOKUP(A:A,[1]TDSheet!$A:$AI,35,0)</f>
        <v>#N/A</v>
      </c>
      <c r="AJ69" s="14">
        <f t="shared" si="14"/>
        <v>80</v>
      </c>
      <c r="AK69" s="14"/>
      <c r="AL69" s="14"/>
    </row>
    <row r="70" spans="1:38" s="1" customFormat="1" ht="11.1" customHeight="1" outlineLevel="1" x14ac:dyDescent="0.2">
      <c r="A70" s="7" t="s">
        <v>73</v>
      </c>
      <c r="B70" s="7" t="s">
        <v>12</v>
      </c>
      <c r="C70" s="8">
        <v>53</v>
      </c>
      <c r="D70" s="8">
        <v>98</v>
      </c>
      <c r="E70" s="8">
        <v>83</v>
      </c>
      <c r="F70" s="8">
        <v>67</v>
      </c>
      <c r="G70" s="1" t="str">
        <f>VLOOKUP(A:A,[1]TDSheet!$A:$G,7,0)</f>
        <v>дк</v>
      </c>
      <c r="H70" s="1">
        <f>VLOOKUP(A:A,[1]TDSheet!$A:$H,8,0)</f>
        <v>0.6</v>
      </c>
      <c r="I70" s="1">
        <f>VLOOKUP(A:A,[1]TDSheet!$A:$I,9,0)</f>
        <v>60</v>
      </c>
      <c r="J70" s="14">
        <f>VLOOKUP(A:A,[2]TDSheet!$A:$F,6,0)</f>
        <v>134</v>
      </c>
      <c r="K70" s="14">
        <f t="shared" si="10"/>
        <v>-51</v>
      </c>
      <c r="L70" s="14">
        <f>VLOOKUP(A:A,[1]TDSheet!$A:$M,13,0)</f>
        <v>40</v>
      </c>
      <c r="M70" s="14">
        <f>VLOOKUP(A:A,[1]TDSheet!$A:$V,22,0)</f>
        <v>0</v>
      </c>
      <c r="N70" s="14">
        <f>VLOOKUP(A:A,[1]TDSheet!$A:$X,24,0)</f>
        <v>20</v>
      </c>
      <c r="O70" s="14"/>
      <c r="P70" s="14"/>
      <c r="Q70" s="14"/>
      <c r="R70" s="14"/>
      <c r="S70" s="14"/>
      <c r="T70" s="14"/>
      <c r="U70" s="14"/>
      <c r="V70" s="14"/>
      <c r="W70" s="14">
        <f t="shared" si="11"/>
        <v>16.600000000000001</v>
      </c>
      <c r="X70" s="16"/>
      <c r="Y70" s="17">
        <f t="shared" si="12"/>
        <v>7.6506024096385534</v>
      </c>
      <c r="Z70" s="14">
        <f t="shared" si="13"/>
        <v>4.0361445783132526</v>
      </c>
      <c r="AA70" s="14"/>
      <c r="AB70" s="14"/>
      <c r="AC70" s="14"/>
      <c r="AD70" s="14">
        <f>VLOOKUP(A:A,[1]TDSheet!$A:$AD,30,0)</f>
        <v>0</v>
      </c>
      <c r="AE70" s="14">
        <f>VLOOKUP(A:A,[1]TDSheet!$A:$AE,31,0)</f>
        <v>17.8</v>
      </c>
      <c r="AF70" s="14">
        <f>VLOOKUP(A:A,[1]TDSheet!$A:$AF,32,0)</f>
        <v>16.2</v>
      </c>
      <c r="AG70" s="14">
        <f>VLOOKUP(A:A,[1]TDSheet!$A:$AG,33,0)</f>
        <v>18</v>
      </c>
      <c r="AH70" s="14">
        <f>VLOOKUP(A:A,[3]TDSheet!$A:$D,4,0)</f>
        <v>19</v>
      </c>
      <c r="AI70" s="14" t="str">
        <f>VLOOKUP(A:A,[1]TDSheet!$A:$AI,35,0)</f>
        <v>склад</v>
      </c>
      <c r="AJ70" s="14">
        <f t="shared" si="14"/>
        <v>0</v>
      </c>
      <c r="AK70" s="14"/>
      <c r="AL70" s="14"/>
    </row>
    <row r="71" spans="1:38" s="1" customFormat="1" ht="11.1" customHeight="1" outlineLevel="1" x14ac:dyDescent="0.2">
      <c r="A71" s="7" t="s">
        <v>74</v>
      </c>
      <c r="B71" s="7" t="s">
        <v>12</v>
      </c>
      <c r="C71" s="8">
        <v>172</v>
      </c>
      <c r="D71" s="8">
        <v>337</v>
      </c>
      <c r="E71" s="8">
        <v>324</v>
      </c>
      <c r="F71" s="8">
        <v>180</v>
      </c>
      <c r="G71" s="1" t="str">
        <f>VLOOKUP(A:A,[1]TDSheet!$A:$G,7,0)</f>
        <v>ябл</v>
      </c>
      <c r="H71" s="1">
        <f>VLOOKUP(A:A,[1]TDSheet!$A:$H,8,0)</f>
        <v>0.6</v>
      </c>
      <c r="I71" s="1">
        <f>VLOOKUP(A:A,[1]TDSheet!$A:$I,9,0)</f>
        <v>60</v>
      </c>
      <c r="J71" s="14">
        <f>VLOOKUP(A:A,[2]TDSheet!$A:$F,6,0)</f>
        <v>354</v>
      </c>
      <c r="K71" s="14">
        <f t="shared" si="10"/>
        <v>-30</v>
      </c>
      <c r="L71" s="14">
        <f>VLOOKUP(A:A,[1]TDSheet!$A:$M,13,0)</f>
        <v>30</v>
      </c>
      <c r="M71" s="14">
        <f>VLOOKUP(A:A,[1]TDSheet!$A:$V,22,0)</f>
        <v>150</v>
      </c>
      <c r="N71" s="14">
        <f>VLOOKUP(A:A,[1]TDSheet!$A:$X,24,0)</f>
        <v>150</v>
      </c>
      <c r="O71" s="14"/>
      <c r="P71" s="14"/>
      <c r="Q71" s="14"/>
      <c r="R71" s="14"/>
      <c r="S71" s="14"/>
      <c r="T71" s="14"/>
      <c r="U71" s="14"/>
      <c r="V71" s="14"/>
      <c r="W71" s="14">
        <f t="shared" si="11"/>
        <v>64.8</v>
      </c>
      <c r="X71" s="16">
        <v>70</v>
      </c>
      <c r="Y71" s="17">
        <f t="shared" si="12"/>
        <v>8.9506172839506171</v>
      </c>
      <c r="Z71" s="14">
        <f t="shared" si="13"/>
        <v>2.7777777777777777</v>
      </c>
      <c r="AA71" s="14"/>
      <c r="AB71" s="14"/>
      <c r="AC71" s="14"/>
      <c r="AD71" s="14">
        <f>VLOOKUP(A:A,[1]TDSheet!$A:$AD,30,0)</f>
        <v>0</v>
      </c>
      <c r="AE71" s="14">
        <f>VLOOKUP(A:A,[1]TDSheet!$A:$AE,31,0)</f>
        <v>58.4</v>
      </c>
      <c r="AF71" s="14">
        <f>VLOOKUP(A:A,[1]TDSheet!$A:$AF,32,0)</f>
        <v>59.6</v>
      </c>
      <c r="AG71" s="14">
        <f>VLOOKUP(A:A,[1]TDSheet!$A:$AG,33,0)</f>
        <v>48.6</v>
      </c>
      <c r="AH71" s="14">
        <f>VLOOKUP(A:A,[3]TDSheet!$A:$D,4,0)</f>
        <v>32</v>
      </c>
      <c r="AI71" s="14" t="str">
        <f>VLOOKUP(A:A,[1]TDSheet!$A:$AI,35,0)</f>
        <v>майяб</v>
      </c>
      <c r="AJ71" s="14">
        <f t="shared" si="14"/>
        <v>42</v>
      </c>
      <c r="AK71" s="14"/>
      <c r="AL71" s="14"/>
    </row>
    <row r="72" spans="1:38" s="1" customFormat="1" ht="11.1" customHeight="1" outlineLevel="1" x14ac:dyDescent="0.2">
      <c r="A72" s="7" t="s">
        <v>75</v>
      </c>
      <c r="B72" s="7" t="s">
        <v>12</v>
      </c>
      <c r="C72" s="8">
        <v>198</v>
      </c>
      <c r="D72" s="8">
        <v>662</v>
      </c>
      <c r="E72" s="8">
        <v>460</v>
      </c>
      <c r="F72" s="8">
        <v>385</v>
      </c>
      <c r="G72" s="1" t="str">
        <f>VLOOKUP(A:A,[1]TDSheet!$A:$G,7,0)</f>
        <v>ябл</v>
      </c>
      <c r="H72" s="1">
        <f>VLOOKUP(A:A,[1]TDSheet!$A:$H,8,0)</f>
        <v>0.6</v>
      </c>
      <c r="I72" s="1">
        <f>VLOOKUP(A:A,[1]TDSheet!$A:$I,9,0)</f>
        <v>60</v>
      </c>
      <c r="J72" s="14">
        <f>VLOOKUP(A:A,[2]TDSheet!$A:$F,6,0)</f>
        <v>472</v>
      </c>
      <c r="K72" s="14">
        <f t="shared" ref="K72:K114" si="15">E72-J72</f>
        <v>-12</v>
      </c>
      <c r="L72" s="14">
        <f>VLOOKUP(A:A,[1]TDSheet!$A:$M,13,0)</f>
        <v>40</v>
      </c>
      <c r="M72" s="14">
        <f>VLOOKUP(A:A,[1]TDSheet!$A:$V,22,0)</f>
        <v>100</v>
      </c>
      <c r="N72" s="14">
        <f>VLOOKUP(A:A,[1]TDSheet!$A:$X,24,0)</f>
        <v>50</v>
      </c>
      <c r="O72" s="14"/>
      <c r="P72" s="14"/>
      <c r="Q72" s="14"/>
      <c r="R72" s="14"/>
      <c r="S72" s="14"/>
      <c r="T72" s="14"/>
      <c r="U72" s="14"/>
      <c r="V72" s="14"/>
      <c r="W72" s="14">
        <f t="shared" ref="W72:W114" si="16">(E72-AD72)/5</f>
        <v>92</v>
      </c>
      <c r="X72" s="16">
        <v>100</v>
      </c>
      <c r="Y72" s="17">
        <f t="shared" ref="Y72:Y114" si="17">(F72+L72+M72+N72+X72)/W72</f>
        <v>7.3369565217391308</v>
      </c>
      <c r="Z72" s="14">
        <f t="shared" ref="Z72:Z114" si="18">F72/W72</f>
        <v>4.1847826086956523</v>
      </c>
      <c r="AA72" s="14"/>
      <c r="AB72" s="14"/>
      <c r="AC72" s="14"/>
      <c r="AD72" s="14">
        <f>VLOOKUP(A:A,[1]TDSheet!$A:$AD,30,0)</f>
        <v>0</v>
      </c>
      <c r="AE72" s="14">
        <f>VLOOKUP(A:A,[1]TDSheet!$A:$AE,31,0)</f>
        <v>128</v>
      </c>
      <c r="AF72" s="14">
        <f>VLOOKUP(A:A,[1]TDSheet!$A:$AF,32,0)</f>
        <v>103.2</v>
      </c>
      <c r="AG72" s="14">
        <f>VLOOKUP(A:A,[1]TDSheet!$A:$AG,33,0)</f>
        <v>91.4</v>
      </c>
      <c r="AH72" s="14">
        <f>VLOOKUP(A:A,[3]TDSheet!$A:$D,4,0)</f>
        <v>100</v>
      </c>
      <c r="AI72" s="14" t="str">
        <f>VLOOKUP(A:A,[1]TDSheet!$A:$AI,35,0)</f>
        <v>продмай</v>
      </c>
      <c r="AJ72" s="14">
        <f t="shared" ref="AJ72:AJ114" si="19">X72*H72</f>
        <v>60</v>
      </c>
      <c r="AK72" s="14"/>
      <c r="AL72" s="14"/>
    </row>
    <row r="73" spans="1:38" s="1" customFormat="1" ht="11.1" customHeight="1" outlineLevel="1" x14ac:dyDescent="0.2">
      <c r="A73" s="7" t="s">
        <v>76</v>
      </c>
      <c r="B73" s="7" t="s">
        <v>8</v>
      </c>
      <c r="C73" s="8">
        <v>77.027000000000001</v>
      </c>
      <c r="D73" s="8">
        <v>159.40799999999999</v>
      </c>
      <c r="E73" s="8">
        <v>113.599</v>
      </c>
      <c r="F73" s="8">
        <v>113.297</v>
      </c>
      <c r="G73" s="1">
        <f>VLOOKUP(A:A,[1]TDSheet!$A:$G,7,0)</f>
        <v>0</v>
      </c>
      <c r="H73" s="1">
        <f>VLOOKUP(A:A,[1]TDSheet!$A:$H,8,0)</f>
        <v>1</v>
      </c>
      <c r="I73" s="1">
        <f>VLOOKUP(A:A,[1]TDSheet!$A:$I,9,0)</f>
        <v>30</v>
      </c>
      <c r="J73" s="14">
        <f>VLOOKUP(A:A,[2]TDSheet!$A:$F,6,0)</f>
        <v>118.157</v>
      </c>
      <c r="K73" s="14">
        <f t="shared" si="15"/>
        <v>-4.5579999999999927</v>
      </c>
      <c r="L73" s="14">
        <f>VLOOKUP(A:A,[1]TDSheet!$A:$M,13,0)</f>
        <v>0</v>
      </c>
      <c r="M73" s="14">
        <f>VLOOKUP(A:A,[1]TDSheet!$A:$V,22,0)</f>
        <v>0</v>
      </c>
      <c r="N73" s="14">
        <f>VLOOKUP(A:A,[1]TDSheet!$A:$X,24,0)</f>
        <v>10</v>
      </c>
      <c r="O73" s="14"/>
      <c r="P73" s="14"/>
      <c r="Q73" s="14"/>
      <c r="R73" s="14"/>
      <c r="S73" s="14"/>
      <c r="T73" s="14"/>
      <c r="U73" s="14"/>
      <c r="V73" s="14"/>
      <c r="W73" s="14">
        <f t="shared" si="16"/>
        <v>22.719799999999999</v>
      </c>
      <c r="X73" s="16">
        <v>20</v>
      </c>
      <c r="Y73" s="17">
        <f t="shared" si="17"/>
        <v>6.3071417882199672</v>
      </c>
      <c r="Z73" s="14">
        <f t="shared" si="18"/>
        <v>4.9867076294685697</v>
      </c>
      <c r="AA73" s="14"/>
      <c r="AB73" s="14"/>
      <c r="AC73" s="14"/>
      <c r="AD73" s="14">
        <f>VLOOKUP(A:A,[1]TDSheet!$A:$AD,30,0)</f>
        <v>0</v>
      </c>
      <c r="AE73" s="14">
        <f>VLOOKUP(A:A,[1]TDSheet!$A:$AE,31,0)</f>
        <v>31.5534</v>
      </c>
      <c r="AF73" s="14">
        <f>VLOOKUP(A:A,[1]TDSheet!$A:$AF,32,0)</f>
        <v>30.785199999999996</v>
      </c>
      <c r="AG73" s="14">
        <f>VLOOKUP(A:A,[1]TDSheet!$A:$AG,33,0)</f>
        <v>19.6296</v>
      </c>
      <c r="AH73" s="14">
        <f>VLOOKUP(A:A,[3]TDSheet!$A:$D,4,0)</f>
        <v>20.172999999999998</v>
      </c>
      <c r="AI73" s="14" t="str">
        <f>VLOOKUP(A:A,[1]TDSheet!$A:$AI,35,0)</f>
        <v>склад</v>
      </c>
      <c r="AJ73" s="14">
        <f t="shared" si="19"/>
        <v>20</v>
      </c>
      <c r="AK73" s="14"/>
      <c r="AL73" s="14"/>
    </row>
    <row r="74" spans="1:38" s="1" customFormat="1" ht="11.1" customHeight="1" outlineLevel="1" x14ac:dyDescent="0.2">
      <c r="A74" s="7" t="s">
        <v>77</v>
      </c>
      <c r="B74" s="7" t="s">
        <v>12</v>
      </c>
      <c r="C74" s="8">
        <v>382</v>
      </c>
      <c r="D74" s="8">
        <v>768</v>
      </c>
      <c r="E74" s="8">
        <v>737</v>
      </c>
      <c r="F74" s="8">
        <v>391</v>
      </c>
      <c r="G74" s="1" t="str">
        <f>VLOOKUP(A:A,[1]TDSheet!$A:$G,7,0)</f>
        <v>ябл,дк</v>
      </c>
      <c r="H74" s="1">
        <f>VLOOKUP(A:A,[1]TDSheet!$A:$H,8,0)</f>
        <v>0.6</v>
      </c>
      <c r="I74" s="1">
        <f>VLOOKUP(A:A,[1]TDSheet!$A:$I,9,0)</f>
        <v>60</v>
      </c>
      <c r="J74" s="14">
        <f>VLOOKUP(A:A,[2]TDSheet!$A:$F,6,0)</f>
        <v>752</v>
      </c>
      <c r="K74" s="14">
        <f t="shared" si="15"/>
        <v>-15</v>
      </c>
      <c r="L74" s="14">
        <f>VLOOKUP(A:A,[1]TDSheet!$A:$M,13,0)</f>
        <v>180</v>
      </c>
      <c r="M74" s="14">
        <f>VLOOKUP(A:A,[1]TDSheet!$A:$V,22,0)</f>
        <v>300</v>
      </c>
      <c r="N74" s="14">
        <f>VLOOKUP(A:A,[1]TDSheet!$A:$X,24,0)</f>
        <v>170</v>
      </c>
      <c r="O74" s="14"/>
      <c r="P74" s="14"/>
      <c r="Q74" s="14"/>
      <c r="R74" s="14"/>
      <c r="S74" s="14"/>
      <c r="T74" s="14"/>
      <c r="U74" s="14"/>
      <c r="V74" s="14"/>
      <c r="W74" s="14">
        <f t="shared" si="16"/>
        <v>147.4</v>
      </c>
      <c r="X74" s="16">
        <v>70</v>
      </c>
      <c r="Y74" s="17">
        <f t="shared" si="17"/>
        <v>7.5373134328358207</v>
      </c>
      <c r="Z74" s="14">
        <f t="shared" si="18"/>
        <v>2.6526458616010853</v>
      </c>
      <c r="AA74" s="14"/>
      <c r="AB74" s="14"/>
      <c r="AC74" s="14"/>
      <c r="AD74" s="14">
        <f>VLOOKUP(A:A,[1]TDSheet!$A:$AD,30,0)</f>
        <v>0</v>
      </c>
      <c r="AE74" s="14">
        <f>VLOOKUP(A:A,[1]TDSheet!$A:$AE,31,0)</f>
        <v>146.80000000000001</v>
      </c>
      <c r="AF74" s="14">
        <f>VLOOKUP(A:A,[1]TDSheet!$A:$AF,32,0)</f>
        <v>170.2</v>
      </c>
      <c r="AG74" s="14">
        <f>VLOOKUP(A:A,[1]TDSheet!$A:$AG,33,0)</f>
        <v>124.4</v>
      </c>
      <c r="AH74" s="14">
        <f>VLOOKUP(A:A,[3]TDSheet!$A:$D,4,0)</f>
        <v>95</v>
      </c>
      <c r="AI74" s="14" t="str">
        <f>VLOOKUP(A:A,[1]TDSheet!$A:$AI,35,0)</f>
        <v>оконч</v>
      </c>
      <c r="AJ74" s="14">
        <f t="shared" si="19"/>
        <v>42</v>
      </c>
      <c r="AK74" s="14"/>
      <c r="AL74" s="14"/>
    </row>
    <row r="75" spans="1:38" s="1" customFormat="1" ht="11.1" customHeight="1" outlineLevel="1" x14ac:dyDescent="0.2">
      <c r="A75" s="7" t="s">
        <v>78</v>
      </c>
      <c r="B75" s="7" t="s">
        <v>12</v>
      </c>
      <c r="C75" s="8">
        <v>625</v>
      </c>
      <c r="D75" s="8">
        <v>753</v>
      </c>
      <c r="E75" s="8">
        <v>947</v>
      </c>
      <c r="F75" s="8">
        <v>415</v>
      </c>
      <c r="G75" s="1" t="str">
        <f>VLOOKUP(A:A,[1]TDSheet!$A:$G,7,0)</f>
        <v>ябл,дк</v>
      </c>
      <c r="H75" s="1">
        <f>VLOOKUP(A:A,[1]TDSheet!$A:$H,8,0)</f>
        <v>0.6</v>
      </c>
      <c r="I75" s="1">
        <f>VLOOKUP(A:A,[1]TDSheet!$A:$I,9,0)</f>
        <v>60</v>
      </c>
      <c r="J75" s="14">
        <f>VLOOKUP(A:A,[2]TDSheet!$A:$F,6,0)</f>
        <v>947</v>
      </c>
      <c r="K75" s="14">
        <f t="shared" si="15"/>
        <v>0</v>
      </c>
      <c r="L75" s="14">
        <f>VLOOKUP(A:A,[1]TDSheet!$A:$M,13,0)</f>
        <v>220</v>
      </c>
      <c r="M75" s="14">
        <f>VLOOKUP(A:A,[1]TDSheet!$A:$V,22,0)</f>
        <v>300</v>
      </c>
      <c r="N75" s="14">
        <f>VLOOKUP(A:A,[1]TDSheet!$A:$X,24,0)</f>
        <v>300</v>
      </c>
      <c r="O75" s="14"/>
      <c r="P75" s="14"/>
      <c r="Q75" s="14"/>
      <c r="R75" s="14"/>
      <c r="S75" s="14"/>
      <c r="T75" s="14"/>
      <c r="U75" s="14"/>
      <c r="V75" s="14"/>
      <c r="W75" s="14">
        <f t="shared" si="16"/>
        <v>189.4</v>
      </c>
      <c r="X75" s="16">
        <v>150</v>
      </c>
      <c r="Y75" s="17">
        <f t="shared" si="17"/>
        <v>7.3125659978880675</v>
      </c>
      <c r="Z75" s="14">
        <f t="shared" si="18"/>
        <v>2.191129883843717</v>
      </c>
      <c r="AA75" s="14"/>
      <c r="AB75" s="14"/>
      <c r="AC75" s="14"/>
      <c r="AD75" s="14">
        <f>VLOOKUP(A:A,[1]TDSheet!$A:$AD,30,0)</f>
        <v>0</v>
      </c>
      <c r="AE75" s="14">
        <f>VLOOKUP(A:A,[1]TDSheet!$A:$AE,31,0)</f>
        <v>202.2</v>
      </c>
      <c r="AF75" s="14">
        <f>VLOOKUP(A:A,[1]TDSheet!$A:$AF,32,0)</f>
        <v>211.2</v>
      </c>
      <c r="AG75" s="14">
        <f>VLOOKUP(A:A,[1]TDSheet!$A:$AG,33,0)</f>
        <v>149.19999999999999</v>
      </c>
      <c r="AH75" s="14">
        <f>VLOOKUP(A:A,[3]TDSheet!$A:$D,4,0)</f>
        <v>129</v>
      </c>
      <c r="AI75" s="14" t="str">
        <f>VLOOKUP(A:A,[1]TDSheet!$A:$AI,35,0)</f>
        <v>продмай</v>
      </c>
      <c r="AJ75" s="14">
        <f t="shared" si="19"/>
        <v>90</v>
      </c>
      <c r="AK75" s="14"/>
      <c r="AL75" s="14"/>
    </row>
    <row r="76" spans="1:38" s="1" customFormat="1" ht="11.1" customHeight="1" outlineLevel="1" x14ac:dyDescent="0.2">
      <c r="A76" s="7" t="s">
        <v>79</v>
      </c>
      <c r="B76" s="7" t="s">
        <v>12</v>
      </c>
      <c r="C76" s="8">
        <v>469</v>
      </c>
      <c r="D76" s="8">
        <v>681</v>
      </c>
      <c r="E76" s="8">
        <v>700</v>
      </c>
      <c r="F76" s="8">
        <v>422</v>
      </c>
      <c r="G76" s="1">
        <f>VLOOKUP(A:A,[1]TDSheet!$A:$G,7,0)</f>
        <v>0</v>
      </c>
      <c r="H76" s="1">
        <f>VLOOKUP(A:A,[1]TDSheet!$A:$H,8,0)</f>
        <v>0.4</v>
      </c>
      <c r="I76" s="1" t="e">
        <f>VLOOKUP(A:A,[1]TDSheet!$A:$I,9,0)</f>
        <v>#N/A</v>
      </c>
      <c r="J76" s="14">
        <f>VLOOKUP(A:A,[2]TDSheet!$A:$F,6,0)</f>
        <v>727</v>
      </c>
      <c r="K76" s="14">
        <f t="shared" si="15"/>
        <v>-27</v>
      </c>
      <c r="L76" s="14">
        <f>VLOOKUP(A:A,[1]TDSheet!$A:$M,13,0)</f>
        <v>200</v>
      </c>
      <c r="M76" s="14">
        <f>VLOOKUP(A:A,[1]TDSheet!$A:$V,22,0)</f>
        <v>50</v>
      </c>
      <c r="N76" s="14">
        <f>VLOOKUP(A:A,[1]TDSheet!$A:$X,24,0)</f>
        <v>100</v>
      </c>
      <c r="O76" s="14"/>
      <c r="P76" s="14"/>
      <c r="Q76" s="14"/>
      <c r="R76" s="14"/>
      <c r="S76" s="14"/>
      <c r="T76" s="14"/>
      <c r="U76" s="14"/>
      <c r="V76" s="14"/>
      <c r="W76" s="14">
        <f t="shared" si="16"/>
        <v>140</v>
      </c>
      <c r="X76" s="16">
        <v>220</v>
      </c>
      <c r="Y76" s="17">
        <f t="shared" si="17"/>
        <v>7.0857142857142854</v>
      </c>
      <c r="Z76" s="14">
        <f t="shared" si="18"/>
        <v>3.0142857142857142</v>
      </c>
      <c r="AA76" s="14"/>
      <c r="AB76" s="14"/>
      <c r="AC76" s="14"/>
      <c r="AD76" s="14">
        <f>VLOOKUP(A:A,[1]TDSheet!$A:$AD,30,0)</f>
        <v>0</v>
      </c>
      <c r="AE76" s="14">
        <f>VLOOKUP(A:A,[1]TDSheet!$A:$AE,31,0)</f>
        <v>154</v>
      </c>
      <c r="AF76" s="14">
        <f>VLOOKUP(A:A,[1]TDSheet!$A:$AF,32,0)</f>
        <v>151.80000000000001</v>
      </c>
      <c r="AG76" s="14">
        <f>VLOOKUP(A:A,[1]TDSheet!$A:$AG,33,0)</f>
        <v>126.8</v>
      </c>
      <c r="AH76" s="14">
        <f>VLOOKUP(A:A,[3]TDSheet!$A:$D,4,0)</f>
        <v>215</v>
      </c>
      <c r="AI76" s="14">
        <f>VLOOKUP(A:A,[1]TDSheet!$A:$AI,35,0)</f>
        <v>0</v>
      </c>
      <c r="AJ76" s="14">
        <f t="shared" si="19"/>
        <v>88</v>
      </c>
      <c r="AK76" s="14"/>
      <c r="AL76" s="14"/>
    </row>
    <row r="77" spans="1:38" s="1" customFormat="1" ht="11.1" customHeight="1" outlineLevel="1" x14ac:dyDescent="0.2">
      <c r="A77" s="7" t="s">
        <v>80</v>
      </c>
      <c r="B77" s="7" t="s">
        <v>12</v>
      </c>
      <c r="C77" s="8">
        <v>282</v>
      </c>
      <c r="D77" s="8">
        <v>835</v>
      </c>
      <c r="E77" s="8">
        <v>763</v>
      </c>
      <c r="F77" s="8">
        <v>328</v>
      </c>
      <c r="G77" s="1">
        <f>VLOOKUP(A:A,[1]TDSheet!$A:$G,7,0)</f>
        <v>0</v>
      </c>
      <c r="H77" s="1">
        <f>VLOOKUP(A:A,[1]TDSheet!$A:$H,8,0)</f>
        <v>0.33</v>
      </c>
      <c r="I77" s="1">
        <f>VLOOKUP(A:A,[1]TDSheet!$A:$I,9,0)</f>
        <v>60</v>
      </c>
      <c r="J77" s="14">
        <f>VLOOKUP(A:A,[2]TDSheet!$A:$F,6,0)</f>
        <v>782</v>
      </c>
      <c r="K77" s="14">
        <f t="shared" si="15"/>
        <v>-19</v>
      </c>
      <c r="L77" s="14">
        <f>VLOOKUP(A:A,[1]TDSheet!$A:$M,13,0)</f>
        <v>250</v>
      </c>
      <c r="M77" s="14">
        <f>VLOOKUP(A:A,[1]TDSheet!$A:$V,22,0)</f>
        <v>150</v>
      </c>
      <c r="N77" s="14">
        <f>VLOOKUP(A:A,[1]TDSheet!$A:$X,24,0)</f>
        <v>120</v>
      </c>
      <c r="O77" s="14"/>
      <c r="P77" s="14"/>
      <c r="Q77" s="14"/>
      <c r="R77" s="14"/>
      <c r="S77" s="14"/>
      <c r="T77" s="14"/>
      <c r="U77" s="14"/>
      <c r="V77" s="14"/>
      <c r="W77" s="14">
        <f t="shared" si="16"/>
        <v>152.6</v>
      </c>
      <c r="X77" s="16">
        <v>220</v>
      </c>
      <c r="Y77" s="17">
        <f t="shared" si="17"/>
        <v>6.9986893840104853</v>
      </c>
      <c r="Z77" s="14">
        <f t="shared" si="18"/>
        <v>2.1494102228047183</v>
      </c>
      <c r="AA77" s="14"/>
      <c r="AB77" s="14"/>
      <c r="AC77" s="14"/>
      <c r="AD77" s="14">
        <f>VLOOKUP(A:A,[1]TDSheet!$A:$AD,30,0)</f>
        <v>0</v>
      </c>
      <c r="AE77" s="14">
        <f>VLOOKUP(A:A,[1]TDSheet!$A:$AE,31,0)</f>
        <v>158.19999999999999</v>
      </c>
      <c r="AF77" s="14">
        <f>VLOOKUP(A:A,[1]TDSheet!$A:$AF,32,0)</f>
        <v>130.4</v>
      </c>
      <c r="AG77" s="14">
        <f>VLOOKUP(A:A,[1]TDSheet!$A:$AG,33,0)</f>
        <v>147.80000000000001</v>
      </c>
      <c r="AH77" s="14">
        <f>VLOOKUP(A:A,[3]TDSheet!$A:$D,4,0)</f>
        <v>217</v>
      </c>
      <c r="AI77" s="14">
        <f>VLOOKUP(A:A,[1]TDSheet!$A:$AI,35,0)</f>
        <v>0</v>
      </c>
      <c r="AJ77" s="14">
        <f t="shared" si="19"/>
        <v>72.600000000000009</v>
      </c>
      <c r="AK77" s="14"/>
      <c r="AL77" s="14"/>
    </row>
    <row r="78" spans="1:38" s="1" customFormat="1" ht="21.95" customHeight="1" outlineLevel="1" x14ac:dyDescent="0.2">
      <c r="A78" s="7" t="s">
        <v>81</v>
      </c>
      <c r="B78" s="7" t="s">
        <v>12</v>
      </c>
      <c r="C78" s="8">
        <v>265</v>
      </c>
      <c r="D78" s="8">
        <v>568</v>
      </c>
      <c r="E78" s="8">
        <v>541</v>
      </c>
      <c r="F78" s="8">
        <v>261</v>
      </c>
      <c r="G78" s="1">
        <f>VLOOKUP(A:A,[1]TDSheet!$A:$G,7,0)</f>
        <v>0</v>
      </c>
      <c r="H78" s="1">
        <f>VLOOKUP(A:A,[1]TDSheet!$A:$H,8,0)</f>
        <v>0.35</v>
      </c>
      <c r="I78" s="1" t="e">
        <f>VLOOKUP(A:A,[1]TDSheet!$A:$I,9,0)</f>
        <v>#N/A</v>
      </c>
      <c r="J78" s="14">
        <f>VLOOKUP(A:A,[2]TDSheet!$A:$F,6,0)</f>
        <v>562</v>
      </c>
      <c r="K78" s="14">
        <f t="shared" si="15"/>
        <v>-21</v>
      </c>
      <c r="L78" s="14">
        <f>VLOOKUP(A:A,[1]TDSheet!$A:$M,13,0)</f>
        <v>200</v>
      </c>
      <c r="M78" s="14">
        <f>VLOOKUP(A:A,[1]TDSheet!$A:$V,22,0)</f>
        <v>60</v>
      </c>
      <c r="N78" s="14">
        <f>VLOOKUP(A:A,[1]TDSheet!$A:$X,24,0)</f>
        <v>100</v>
      </c>
      <c r="O78" s="14"/>
      <c r="P78" s="14"/>
      <c r="Q78" s="14"/>
      <c r="R78" s="14"/>
      <c r="S78" s="14"/>
      <c r="T78" s="14"/>
      <c r="U78" s="14"/>
      <c r="V78" s="14"/>
      <c r="W78" s="14">
        <f t="shared" si="16"/>
        <v>108.2</v>
      </c>
      <c r="X78" s="16">
        <v>160</v>
      </c>
      <c r="Y78" s="17">
        <f t="shared" si="17"/>
        <v>7.2181146025878</v>
      </c>
      <c r="Z78" s="14">
        <f t="shared" si="18"/>
        <v>2.412199630314233</v>
      </c>
      <c r="AA78" s="14"/>
      <c r="AB78" s="14"/>
      <c r="AC78" s="14"/>
      <c r="AD78" s="14">
        <f>VLOOKUP(A:A,[1]TDSheet!$A:$AD,30,0)</f>
        <v>0</v>
      </c>
      <c r="AE78" s="14">
        <f>VLOOKUP(A:A,[1]TDSheet!$A:$AE,31,0)</f>
        <v>110.6</v>
      </c>
      <c r="AF78" s="14">
        <f>VLOOKUP(A:A,[1]TDSheet!$A:$AF,32,0)</f>
        <v>97</v>
      </c>
      <c r="AG78" s="14">
        <f>VLOOKUP(A:A,[1]TDSheet!$A:$AG,33,0)</f>
        <v>98.8</v>
      </c>
      <c r="AH78" s="14">
        <f>VLOOKUP(A:A,[3]TDSheet!$A:$D,4,0)</f>
        <v>164</v>
      </c>
      <c r="AI78" s="14">
        <f>VLOOKUP(A:A,[1]TDSheet!$A:$AI,35,0)</f>
        <v>0</v>
      </c>
      <c r="AJ78" s="14">
        <f t="shared" si="19"/>
        <v>56</v>
      </c>
      <c r="AK78" s="14"/>
      <c r="AL78" s="14"/>
    </row>
    <row r="79" spans="1:38" s="1" customFormat="1" ht="11.1" customHeight="1" outlineLevel="1" x14ac:dyDescent="0.2">
      <c r="A79" s="7" t="s">
        <v>82</v>
      </c>
      <c r="B79" s="7" t="s">
        <v>12</v>
      </c>
      <c r="C79" s="8">
        <v>188</v>
      </c>
      <c r="D79" s="8">
        <v>146</v>
      </c>
      <c r="E79" s="8">
        <v>256</v>
      </c>
      <c r="F79" s="8">
        <v>61</v>
      </c>
      <c r="G79" s="1" t="str">
        <f>VLOOKUP(A:A,[1]TDSheet!$A:$G,7,0)</f>
        <v>ябл</v>
      </c>
      <c r="H79" s="1">
        <f>VLOOKUP(A:A,[1]TDSheet!$A:$H,8,0)</f>
        <v>0.33</v>
      </c>
      <c r="I79" s="1" t="e">
        <f>VLOOKUP(A:A,[1]TDSheet!$A:$I,9,0)</f>
        <v>#N/A</v>
      </c>
      <c r="J79" s="14">
        <f>VLOOKUP(A:A,[2]TDSheet!$A:$F,6,0)</f>
        <v>279</v>
      </c>
      <c r="K79" s="14">
        <f t="shared" si="15"/>
        <v>-23</v>
      </c>
      <c r="L79" s="14">
        <f>VLOOKUP(A:A,[1]TDSheet!$A:$M,13,0)</f>
        <v>50</v>
      </c>
      <c r="M79" s="14">
        <f>VLOOKUP(A:A,[1]TDSheet!$A:$V,22,0)</f>
        <v>120</v>
      </c>
      <c r="N79" s="14">
        <f>VLOOKUP(A:A,[1]TDSheet!$A:$X,24,0)</f>
        <v>80</v>
      </c>
      <c r="O79" s="14"/>
      <c r="P79" s="14"/>
      <c r="Q79" s="14"/>
      <c r="R79" s="14"/>
      <c r="S79" s="14"/>
      <c r="T79" s="14"/>
      <c r="U79" s="14"/>
      <c r="V79" s="14"/>
      <c r="W79" s="14">
        <f t="shared" si="16"/>
        <v>51.2</v>
      </c>
      <c r="X79" s="16">
        <v>50</v>
      </c>
      <c r="Y79" s="17">
        <f t="shared" si="17"/>
        <v>7.05078125</v>
      </c>
      <c r="Z79" s="14">
        <f t="shared" si="18"/>
        <v>1.19140625</v>
      </c>
      <c r="AA79" s="14"/>
      <c r="AB79" s="14"/>
      <c r="AC79" s="14"/>
      <c r="AD79" s="14">
        <f>VLOOKUP(A:A,[1]TDSheet!$A:$AD,30,0)</f>
        <v>0</v>
      </c>
      <c r="AE79" s="14">
        <f>VLOOKUP(A:A,[1]TDSheet!$A:$AE,31,0)</f>
        <v>50.4</v>
      </c>
      <c r="AF79" s="14">
        <f>VLOOKUP(A:A,[1]TDSheet!$A:$AF,32,0)</f>
        <v>45.6</v>
      </c>
      <c r="AG79" s="14">
        <f>VLOOKUP(A:A,[1]TDSheet!$A:$AG,33,0)</f>
        <v>32</v>
      </c>
      <c r="AH79" s="14">
        <f>VLOOKUP(A:A,[3]TDSheet!$A:$D,4,0)</f>
        <v>8</v>
      </c>
      <c r="AI79" s="14">
        <f>VLOOKUP(A:A,[1]TDSheet!$A:$AI,35,0)</f>
        <v>0</v>
      </c>
      <c r="AJ79" s="14">
        <f t="shared" si="19"/>
        <v>16.5</v>
      </c>
      <c r="AK79" s="14"/>
      <c r="AL79" s="14"/>
    </row>
    <row r="80" spans="1:38" s="1" customFormat="1" ht="11.1" customHeight="1" outlineLevel="1" x14ac:dyDescent="0.2">
      <c r="A80" s="7" t="s">
        <v>83</v>
      </c>
      <c r="B80" s="7" t="s">
        <v>12</v>
      </c>
      <c r="C80" s="8">
        <v>2379</v>
      </c>
      <c r="D80" s="8">
        <v>5909</v>
      </c>
      <c r="E80" s="8">
        <v>5938</v>
      </c>
      <c r="F80" s="8">
        <v>2244</v>
      </c>
      <c r="G80" s="1">
        <f>VLOOKUP(A:A,[1]TDSheet!$A:$G,7,0)</f>
        <v>0</v>
      </c>
      <c r="H80" s="1">
        <f>VLOOKUP(A:A,[1]TDSheet!$A:$H,8,0)</f>
        <v>0.35</v>
      </c>
      <c r="I80" s="1">
        <f>VLOOKUP(A:A,[1]TDSheet!$A:$I,9,0)</f>
        <v>40</v>
      </c>
      <c r="J80" s="14">
        <f>VLOOKUP(A:A,[2]TDSheet!$A:$F,6,0)</f>
        <v>6031</v>
      </c>
      <c r="K80" s="14">
        <f t="shared" si="15"/>
        <v>-93</v>
      </c>
      <c r="L80" s="14">
        <f>VLOOKUP(A:A,[1]TDSheet!$A:$M,13,0)</f>
        <v>1000</v>
      </c>
      <c r="M80" s="14">
        <f>VLOOKUP(A:A,[1]TDSheet!$A:$V,22,0)</f>
        <v>800</v>
      </c>
      <c r="N80" s="14">
        <f>VLOOKUP(A:A,[1]TDSheet!$A:$X,24,0)</f>
        <v>1000</v>
      </c>
      <c r="O80" s="14"/>
      <c r="P80" s="14"/>
      <c r="Q80" s="14"/>
      <c r="R80" s="14"/>
      <c r="S80" s="14"/>
      <c r="T80" s="14"/>
      <c r="U80" s="14"/>
      <c r="V80" s="14"/>
      <c r="W80" s="14">
        <f t="shared" si="16"/>
        <v>964.4</v>
      </c>
      <c r="X80" s="16"/>
      <c r="Y80" s="17">
        <f t="shared" si="17"/>
        <v>5.23019493985898</v>
      </c>
      <c r="Z80" s="14">
        <f t="shared" si="18"/>
        <v>2.326835338034011</v>
      </c>
      <c r="AA80" s="14"/>
      <c r="AB80" s="14"/>
      <c r="AC80" s="14"/>
      <c r="AD80" s="14">
        <f>VLOOKUP(A:A,[1]TDSheet!$A:$AD,30,0)</f>
        <v>1116</v>
      </c>
      <c r="AE80" s="14">
        <f>VLOOKUP(A:A,[1]TDSheet!$A:$AE,31,0)</f>
        <v>1004</v>
      </c>
      <c r="AF80" s="14">
        <f>VLOOKUP(A:A,[1]TDSheet!$A:$AF,32,0)</f>
        <v>870.6</v>
      </c>
      <c r="AG80" s="14">
        <f>VLOOKUP(A:A,[1]TDSheet!$A:$AG,33,0)</f>
        <v>803.6</v>
      </c>
      <c r="AH80" s="14">
        <f>VLOOKUP(A:A,[3]TDSheet!$A:$D,4,0)</f>
        <v>502</v>
      </c>
      <c r="AI80" s="14" t="str">
        <f>VLOOKUP(A:A,[1]TDSheet!$A:$AI,35,0)</f>
        <v>оконч</v>
      </c>
      <c r="AJ80" s="14">
        <f t="shared" si="19"/>
        <v>0</v>
      </c>
      <c r="AK80" s="14"/>
      <c r="AL80" s="14"/>
    </row>
    <row r="81" spans="1:38" s="1" customFormat="1" ht="11.1" customHeight="1" outlineLevel="1" x14ac:dyDescent="0.2">
      <c r="A81" s="7" t="s">
        <v>84</v>
      </c>
      <c r="B81" s="7" t="s">
        <v>12</v>
      </c>
      <c r="C81" s="8">
        <v>3026</v>
      </c>
      <c r="D81" s="8">
        <v>6854</v>
      </c>
      <c r="E81" s="8">
        <v>5604</v>
      </c>
      <c r="F81" s="18">
        <v>4370</v>
      </c>
      <c r="G81" s="1" t="str">
        <f>VLOOKUP(A:A,[1]TDSheet!$A:$G,7,0)</f>
        <v>отк</v>
      </c>
      <c r="H81" s="1">
        <f>VLOOKUP(A:A,[1]TDSheet!$A:$H,8,0)</f>
        <v>0.35</v>
      </c>
      <c r="I81" s="1">
        <f>VLOOKUP(A:A,[1]TDSheet!$A:$I,9,0)</f>
        <v>45</v>
      </c>
      <c r="J81" s="14">
        <f>VLOOKUP(A:A,[2]TDSheet!$A:$F,6,0)</f>
        <v>5777</v>
      </c>
      <c r="K81" s="14">
        <f t="shared" si="15"/>
        <v>-173</v>
      </c>
      <c r="L81" s="14">
        <f>VLOOKUP(A:A,[1]TDSheet!$A:$M,13,0)</f>
        <v>1500</v>
      </c>
      <c r="M81" s="14">
        <f>VLOOKUP(A:A,[1]TDSheet!$A:$V,22,0)</f>
        <v>1500</v>
      </c>
      <c r="N81" s="14">
        <f>VLOOKUP(A:A,[1]TDSheet!$A:$X,24,0)</f>
        <v>1500</v>
      </c>
      <c r="O81" s="14"/>
      <c r="P81" s="14"/>
      <c r="Q81" s="14"/>
      <c r="R81" s="14"/>
      <c r="S81" s="14"/>
      <c r="T81" s="14"/>
      <c r="U81" s="14"/>
      <c r="V81" s="14"/>
      <c r="W81" s="14">
        <f t="shared" si="16"/>
        <v>961.2</v>
      </c>
      <c r="X81" s="16">
        <v>700</v>
      </c>
      <c r="Y81" s="17">
        <f t="shared" si="17"/>
        <v>9.9563046192259677</v>
      </c>
      <c r="Z81" s="14">
        <f t="shared" si="18"/>
        <v>4.5464003329171865</v>
      </c>
      <c r="AA81" s="14"/>
      <c r="AB81" s="14"/>
      <c r="AC81" s="14"/>
      <c r="AD81" s="14">
        <f>VLOOKUP(A:A,[1]TDSheet!$A:$AD,30,0)</f>
        <v>798</v>
      </c>
      <c r="AE81" s="14">
        <f>VLOOKUP(A:A,[1]TDSheet!$A:$AE,31,0)</f>
        <v>1267.8</v>
      </c>
      <c r="AF81" s="14">
        <f>VLOOKUP(A:A,[1]TDSheet!$A:$AF,32,0)</f>
        <v>1308</v>
      </c>
      <c r="AG81" s="14">
        <f>VLOOKUP(A:A,[1]TDSheet!$A:$AG,33,0)</f>
        <v>981.8</v>
      </c>
      <c r="AH81" s="14">
        <f>VLOOKUP(A:A,[3]TDSheet!$A:$D,4,0)</f>
        <v>1083</v>
      </c>
      <c r="AI81" s="14" t="str">
        <f>VLOOKUP(A:A,[1]TDSheet!$A:$AI,35,0)</f>
        <v>майяб</v>
      </c>
      <c r="AJ81" s="14">
        <f t="shared" si="19"/>
        <v>244.99999999999997</v>
      </c>
      <c r="AK81" s="14"/>
      <c r="AL81" s="14"/>
    </row>
    <row r="82" spans="1:38" s="1" customFormat="1" ht="21.95" customHeight="1" outlineLevel="1" x14ac:dyDescent="0.2">
      <c r="A82" s="7" t="s">
        <v>85</v>
      </c>
      <c r="B82" s="7" t="s">
        <v>12</v>
      </c>
      <c r="C82" s="8">
        <v>234</v>
      </c>
      <c r="D82" s="8">
        <v>315</v>
      </c>
      <c r="E82" s="8">
        <v>327</v>
      </c>
      <c r="F82" s="8">
        <v>212</v>
      </c>
      <c r="G82" s="1">
        <f>VLOOKUP(A:A,[1]TDSheet!$A:$G,7,0)</f>
        <v>0</v>
      </c>
      <c r="H82" s="1">
        <f>VLOOKUP(A:A,[1]TDSheet!$A:$H,8,0)</f>
        <v>0.4</v>
      </c>
      <c r="I82" s="1" t="e">
        <f>VLOOKUP(A:A,[1]TDSheet!$A:$I,9,0)</f>
        <v>#N/A</v>
      </c>
      <c r="J82" s="14">
        <f>VLOOKUP(A:A,[2]TDSheet!$A:$F,6,0)</f>
        <v>366</v>
      </c>
      <c r="K82" s="14">
        <f t="shared" si="15"/>
        <v>-39</v>
      </c>
      <c r="L82" s="14">
        <f>VLOOKUP(A:A,[1]TDSheet!$A:$M,13,0)</f>
        <v>100</v>
      </c>
      <c r="M82" s="14">
        <f>VLOOKUP(A:A,[1]TDSheet!$A:$V,22,0)</f>
        <v>50</v>
      </c>
      <c r="N82" s="14">
        <f>VLOOKUP(A:A,[1]TDSheet!$A:$X,24,0)</f>
        <v>0</v>
      </c>
      <c r="O82" s="14"/>
      <c r="P82" s="14"/>
      <c r="Q82" s="14"/>
      <c r="R82" s="14"/>
      <c r="S82" s="14"/>
      <c r="T82" s="14"/>
      <c r="U82" s="14"/>
      <c r="V82" s="14"/>
      <c r="W82" s="14">
        <f t="shared" si="16"/>
        <v>65.400000000000006</v>
      </c>
      <c r="X82" s="16">
        <v>130</v>
      </c>
      <c r="Y82" s="17">
        <f t="shared" si="17"/>
        <v>7.5229357798165131</v>
      </c>
      <c r="Z82" s="14">
        <f t="shared" si="18"/>
        <v>3.2415902140672781</v>
      </c>
      <c r="AA82" s="14"/>
      <c r="AB82" s="14"/>
      <c r="AC82" s="14"/>
      <c r="AD82" s="14">
        <f>VLOOKUP(A:A,[1]TDSheet!$A:$AD,30,0)</f>
        <v>0</v>
      </c>
      <c r="AE82" s="14">
        <f>VLOOKUP(A:A,[1]TDSheet!$A:$AE,31,0)</f>
        <v>83.6</v>
      </c>
      <c r="AF82" s="14">
        <f>VLOOKUP(A:A,[1]TDSheet!$A:$AF,32,0)</f>
        <v>66.2</v>
      </c>
      <c r="AG82" s="14">
        <f>VLOOKUP(A:A,[1]TDSheet!$A:$AG,33,0)</f>
        <v>63.4</v>
      </c>
      <c r="AH82" s="14">
        <f>VLOOKUP(A:A,[3]TDSheet!$A:$D,4,0)</f>
        <v>113</v>
      </c>
      <c r="AI82" s="14">
        <f>VLOOKUP(A:A,[1]TDSheet!$A:$AI,35,0)</f>
        <v>0</v>
      </c>
      <c r="AJ82" s="14">
        <f t="shared" si="19"/>
        <v>52</v>
      </c>
      <c r="AK82" s="14"/>
      <c r="AL82" s="14"/>
    </row>
    <row r="83" spans="1:38" s="1" customFormat="1" ht="21.95" customHeight="1" outlineLevel="1" x14ac:dyDescent="0.2">
      <c r="A83" s="7" t="s">
        <v>86</v>
      </c>
      <c r="B83" s="7" t="s">
        <v>8</v>
      </c>
      <c r="C83" s="8">
        <v>180.60599999999999</v>
      </c>
      <c r="D83" s="8">
        <v>760.19100000000003</v>
      </c>
      <c r="E83" s="8">
        <v>326.46800000000002</v>
      </c>
      <c r="F83" s="8">
        <v>122.83199999999999</v>
      </c>
      <c r="G83" s="1" t="str">
        <f>VLOOKUP(A:A,[1]TDSheet!$A:$G,7,0)</f>
        <v>н</v>
      </c>
      <c r="H83" s="1">
        <f>VLOOKUP(A:A,[1]TDSheet!$A:$H,8,0)</f>
        <v>1</v>
      </c>
      <c r="I83" s="1" t="e">
        <f>VLOOKUP(A:A,[1]TDSheet!$A:$I,9,0)</f>
        <v>#N/A</v>
      </c>
      <c r="J83" s="14">
        <f>VLOOKUP(A:A,[2]TDSheet!$A:$F,6,0)</f>
        <v>411.952</v>
      </c>
      <c r="K83" s="14">
        <f t="shared" si="15"/>
        <v>-85.48399999999998</v>
      </c>
      <c r="L83" s="14">
        <f>VLOOKUP(A:A,[1]TDSheet!$A:$M,13,0)</f>
        <v>70</v>
      </c>
      <c r="M83" s="14">
        <f>VLOOKUP(A:A,[1]TDSheet!$A:$V,22,0)</f>
        <v>120</v>
      </c>
      <c r="N83" s="14">
        <f>VLOOKUP(A:A,[1]TDSheet!$A:$X,24,0)</f>
        <v>100</v>
      </c>
      <c r="O83" s="14"/>
      <c r="P83" s="14"/>
      <c r="Q83" s="14"/>
      <c r="R83" s="14"/>
      <c r="S83" s="14"/>
      <c r="T83" s="14"/>
      <c r="U83" s="14"/>
      <c r="V83" s="14"/>
      <c r="W83" s="14">
        <f t="shared" si="16"/>
        <v>65.293599999999998</v>
      </c>
      <c r="X83" s="16">
        <v>200</v>
      </c>
      <c r="Y83" s="17">
        <f t="shared" si="17"/>
        <v>9.3857897251798033</v>
      </c>
      <c r="Z83" s="14">
        <f t="shared" si="18"/>
        <v>1.8812257250327751</v>
      </c>
      <c r="AA83" s="14"/>
      <c r="AB83" s="14"/>
      <c r="AC83" s="14"/>
      <c r="AD83" s="14">
        <f>VLOOKUP(A:A,[1]TDSheet!$A:$AD,30,0)</f>
        <v>0</v>
      </c>
      <c r="AE83" s="14">
        <f>VLOOKUP(A:A,[1]TDSheet!$A:$AE,31,0)</f>
        <v>36.206599999999995</v>
      </c>
      <c r="AF83" s="14">
        <f>VLOOKUP(A:A,[1]TDSheet!$A:$AF,32,0)</f>
        <v>52.7744</v>
      </c>
      <c r="AG83" s="14">
        <f>VLOOKUP(A:A,[1]TDSheet!$A:$AG,33,0)</f>
        <v>44.717799999999997</v>
      </c>
      <c r="AH83" s="14">
        <f>VLOOKUP(A:A,[3]TDSheet!$A:$D,4,0)</f>
        <v>27.55</v>
      </c>
      <c r="AI83" s="20" t="s">
        <v>144</v>
      </c>
      <c r="AJ83" s="14">
        <f t="shared" si="19"/>
        <v>200</v>
      </c>
      <c r="AK83" s="14"/>
      <c r="AL83" s="14"/>
    </row>
    <row r="84" spans="1:38" s="1" customFormat="1" ht="21.95" customHeight="1" outlineLevel="1" x14ac:dyDescent="0.2">
      <c r="A84" s="7" t="s">
        <v>87</v>
      </c>
      <c r="B84" s="7" t="s">
        <v>8</v>
      </c>
      <c r="C84" s="8">
        <v>29.760999999999999</v>
      </c>
      <c r="D84" s="8">
        <v>38.762999999999998</v>
      </c>
      <c r="E84" s="8">
        <v>21.795000000000002</v>
      </c>
      <c r="F84" s="8">
        <v>41.110999999999997</v>
      </c>
      <c r="G84" s="1">
        <f>VLOOKUP(A:A,[1]TDSheet!$A:$G,7,0)</f>
        <v>0</v>
      </c>
      <c r="H84" s="1">
        <f>VLOOKUP(A:A,[1]TDSheet!$A:$H,8,0)</f>
        <v>1</v>
      </c>
      <c r="I84" s="1" t="e">
        <f>VLOOKUP(A:A,[1]TDSheet!$A:$I,9,0)</f>
        <v>#N/A</v>
      </c>
      <c r="J84" s="14">
        <f>VLOOKUP(A:A,[2]TDSheet!$A:$F,6,0)</f>
        <v>21.55</v>
      </c>
      <c r="K84" s="14">
        <f t="shared" si="15"/>
        <v>0.24500000000000099</v>
      </c>
      <c r="L84" s="14">
        <f>VLOOKUP(A:A,[1]TDSheet!$A:$M,13,0)</f>
        <v>10</v>
      </c>
      <c r="M84" s="14">
        <f>VLOOKUP(A:A,[1]TDSheet!$A:$V,22,0)</f>
        <v>0</v>
      </c>
      <c r="N84" s="14">
        <f>VLOOKUP(A:A,[1]TDSheet!$A:$X,24,0)</f>
        <v>0</v>
      </c>
      <c r="O84" s="14"/>
      <c r="P84" s="14"/>
      <c r="Q84" s="14"/>
      <c r="R84" s="14"/>
      <c r="S84" s="14"/>
      <c r="T84" s="14"/>
      <c r="U84" s="14"/>
      <c r="V84" s="14"/>
      <c r="W84" s="14">
        <f t="shared" si="16"/>
        <v>4.359</v>
      </c>
      <c r="X84" s="16"/>
      <c r="Y84" s="17">
        <f t="shared" si="17"/>
        <v>11.725395732966277</v>
      </c>
      <c r="Z84" s="14">
        <f t="shared" si="18"/>
        <v>9.43129158063776</v>
      </c>
      <c r="AA84" s="14"/>
      <c r="AB84" s="14"/>
      <c r="AC84" s="14"/>
      <c r="AD84" s="14">
        <f>VLOOKUP(A:A,[1]TDSheet!$A:$AD,30,0)</f>
        <v>0</v>
      </c>
      <c r="AE84" s="14">
        <f>VLOOKUP(A:A,[1]TDSheet!$A:$AE,31,0)</f>
        <v>2.5931999999999999</v>
      </c>
      <c r="AF84" s="14">
        <f>VLOOKUP(A:A,[1]TDSheet!$A:$AF,32,0)</f>
        <v>3.5238</v>
      </c>
      <c r="AG84" s="14">
        <f>VLOOKUP(A:A,[1]TDSheet!$A:$AG,33,0)</f>
        <v>4.3521999999999998</v>
      </c>
      <c r="AH84" s="14">
        <f>VLOOKUP(A:A,[3]TDSheet!$A:$D,4,0)</f>
        <v>2.9060000000000001</v>
      </c>
      <c r="AI84" s="14" t="str">
        <f>VLOOKUP(A:A,[1]TDSheet!$A:$AI,35,0)</f>
        <v>увел</v>
      </c>
      <c r="AJ84" s="14">
        <f t="shared" si="19"/>
        <v>0</v>
      </c>
      <c r="AK84" s="14"/>
      <c r="AL84" s="14"/>
    </row>
    <row r="85" spans="1:38" s="1" customFormat="1" ht="21.95" customHeight="1" outlineLevel="1" x14ac:dyDescent="0.2">
      <c r="A85" s="7" t="s">
        <v>88</v>
      </c>
      <c r="B85" s="7" t="s">
        <v>12</v>
      </c>
      <c r="C85" s="8">
        <v>186</v>
      </c>
      <c r="D85" s="8">
        <v>114</v>
      </c>
      <c r="E85" s="8">
        <v>240</v>
      </c>
      <c r="F85" s="8">
        <v>59</v>
      </c>
      <c r="G85" s="1">
        <f>VLOOKUP(A:A,[1]TDSheet!$A:$G,7,0)</f>
        <v>0</v>
      </c>
      <c r="H85" s="1">
        <f>VLOOKUP(A:A,[1]TDSheet!$A:$H,8,0)</f>
        <v>0.4</v>
      </c>
      <c r="I85" s="1" t="e">
        <f>VLOOKUP(A:A,[1]TDSheet!$A:$I,9,0)</f>
        <v>#N/A</v>
      </c>
      <c r="J85" s="14">
        <f>VLOOKUP(A:A,[2]TDSheet!$A:$F,6,0)</f>
        <v>256</v>
      </c>
      <c r="K85" s="14">
        <f t="shared" si="15"/>
        <v>-16</v>
      </c>
      <c r="L85" s="14">
        <f>VLOOKUP(A:A,[1]TDSheet!$A:$M,13,0)</f>
        <v>60</v>
      </c>
      <c r="M85" s="14">
        <f>VLOOKUP(A:A,[1]TDSheet!$A:$V,22,0)</f>
        <v>120</v>
      </c>
      <c r="N85" s="14">
        <f>VLOOKUP(A:A,[1]TDSheet!$A:$X,24,0)</f>
        <v>80</v>
      </c>
      <c r="O85" s="14"/>
      <c r="P85" s="14"/>
      <c r="Q85" s="14"/>
      <c r="R85" s="14"/>
      <c r="S85" s="14"/>
      <c r="T85" s="14"/>
      <c r="U85" s="14"/>
      <c r="V85" s="14"/>
      <c r="W85" s="14">
        <f t="shared" si="16"/>
        <v>48</v>
      </c>
      <c r="X85" s="16">
        <v>40</v>
      </c>
      <c r="Y85" s="17">
        <f t="shared" si="17"/>
        <v>7.479166666666667</v>
      </c>
      <c r="Z85" s="14">
        <f t="shared" si="18"/>
        <v>1.2291666666666667</v>
      </c>
      <c r="AA85" s="14"/>
      <c r="AB85" s="14"/>
      <c r="AC85" s="14"/>
      <c r="AD85" s="14">
        <f>VLOOKUP(A:A,[1]TDSheet!$A:$AD,30,0)</f>
        <v>0</v>
      </c>
      <c r="AE85" s="14">
        <f>VLOOKUP(A:A,[1]TDSheet!$A:$AE,31,0)</f>
        <v>43</v>
      </c>
      <c r="AF85" s="14">
        <f>VLOOKUP(A:A,[1]TDSheet!$A:$AF,32,0)</f>
        <v>36.4</v>
      </c>
      <c r="AG85" s="14">
        <f>VLOOKUP(A:A,[1]TDSheet!$A:$AG,33,0)</f>
        <v>34</v>
      </c>
      <c r="AH85" s="14">
        <f>VLOOKUP(A:A,[3]TDSheet!$A:$D,4,0)</f>
        <v>29</v>
      </c>
      <c r="AI85" s="14">
        <f>VLOOKUP(A:A,[1]TDSheet!$A:$AI,35,0)</f>
        <v>0</v>
      </c>
      <c r="AJ85" s="14">
        <f t="shared" si="19"/>
        <v>16</v>
      </c>
      <c r="AK85" s="14"/>
      <c r="AL85" s="14"/>
    </row>
    <row r="86" spans="1:38" s="1" customFormat="1" ht="11.1" customHeight="1" outlineLevel="1" x14ac:dyDescent="0.2">
      <c r="A86" s="7" t="s">
        <v>89</v>
      </c>
      <c r="B86" s="7" t="s">
        <v>8</v>
      </c>
      <c r="C86" s="8">
        <v>111.85599999999999</v>
      </c>
      <c r="D86" s="8">
        <v>136.28299999999999</v>
      </c>
      <c r="E86" s="8">
        <v>106.652</v>
      </c>
      <c r="F86" s="8">
        <v>115.53</v>
      </c>
      <c r="G86" s="1">
        <f>VLOOKUP(A:A,[1]TDSheet!$A:$G,7,0)</f>
        <v>0</v>
      </c>
      <c r="H86" s="1">
        <f>VLOOKUP(A:A,[1]TDSheet!$A:$H,8,0)</f>
        <v>1</v>
      </c>
      <c r="I86" s="1" t="e">
        <f>VLOOKUP(A:A,[1]TDSheet!$A:$I,9,0)</f>
        <v>#N/A</v>
      </c>
      <c r="J86" s="14">
        <f>VLOOKUP(A:A,[2]TDSheet!$A:$F,6,0)</f>
        <v>102.851</v>
      </c>
      <c r="K86" s="14">
        <f t="shared" si="15"/>
        <v>3.8010000000000019</v>
      </c>
      <c r="L86" s="14">
        <f>VLOOKUP(A:A,[1]TDSheet!$A:$M,13,0)</f>
        <v>50</v>
      </c>
      <c r="M86" s="14">
        <f>VLOOKUP(A:A,[1]TDSheet!$A:$V,22,0)</f>
        <v>0</v>
      </c>
      <c r="N86" s="14">
        <f>VLOOKUP(A:A,[1]TDSheet!$A:$X,24,0)</f>
        <v>0</v>
      </c>
      <c r="O86" s="14"/>
      <c r="P86" s="14"/>
      <c r="Q86" s="14"/>
      <c r="R86" s="14"/>
      <c r="S86" s="14"/>
      <c r="T86" s="14"/>
      <c r="U86" s="14"/>
      <c r="V86" s="14"/>
      <c r="W86" s="14">
        <f t="shared" si="16"/>
        <v>21.330400000000001</v>
      </c>
      <c r="X86" s="16"/>
      <c r="Y86" s="17">
        <f t="shared" si="17"/>
        <v>7.7602857892960282</v>
      </c>
      <c r="Z86" s="14">
        <f t="shared" si="18"/>
        <v>5.4162134793534111</v>
      </c>
      <c r="AA86" s="14"/>
      <c r="AB86" s="14"/>
      <c r="AC86" s="14"/>
      <c r="AD86" s="14">
        <f>VLOOKUP(A:A,[1]TDSheet!$A:$AD,30,0)</f>
        <v>0</v>
      </c>
      <c r="AE86" s="14">
        <f>VLOOKUP(A:A,[1]TDSheet!$A:$AE,31,0)</f>
        <v>15.894200000000001</v>
      </c>
      <c r="AF86" s="14">
        <f>VLOOKUP(A:A,[1]TDSheet!$A:$AF,32,0)</f>
        <v>23.204000000000001</v>
      </c>
      <c r="AG86" s="14">
        <f>VLOOKUP(A:A,[1]TDSheet!$A:$AG,33,0)</f>
        <v>24.2044</v>
      </c>
      <c r="AH86" s="14">
        <f>VLOOKUP(A:A,[3]TDSheet!$A:$D,4,0)</f>
        <v>28.242999999999999</v>
      </c>
      <c r="AI86" s="14" t="str">
        <f>VLOOKUP(A:A,[1]TDSheet!$A:$AI,35,0)</f>
        <v>Паша50%</v>
      </c>
      <c r="AJ86" s="14">
        <f t="shared" si="19"/>
        <v>0</v>
      </c>
      <c r="AK86" s="14"/>
      <c r="AL86" s="14"/>
    </row>
    <row r="87" spans="1:38" s="1" customFormat="1" ht="21.95" customHeight="1" outlineLevel="1" x14ac:dyDescent="0.2">
      <c r="A87" s="7" t="s">
        <v>90</v>
      </c>
      <c r="B87" s="7" t="s">
        <v>12</v>
      </c>
      <c r="C87" s="8">
        <v>53</v>
      </c>
      <c r="D87" s="8">
        <v>7</v>
      </c>
      <c r="E87" s="8">
        <v>34</v>
      </c>
      <c r="F87" s="8">
        <v>14</v>
      </c>
      <c r="G87" s="1">
        <f>VLOOKUP(A:A,[1]TDSheet!$A:$G,7,0)</f>
        <v>0</v>
      </c>
      <c r="H87" s="1">
        <f>VLOOKUP(A:A,[1]TDSheet!$A:$H,8,0)</f>
        <v>0.2</v>
      </c>
      <c r="I87" s="1" t="e">
        <f>VLOOKUP(A:A,[1]TDSheet!$A:$I,9,0)</f>
        <v>#N/A</v>
      </c>
      <c r="J87" s="14">
        <f>VLOOKUP(A:A,[2]TDSheet!$A:$F,6,0)</f>
        <v>49</v>
      </c>
      <c r="K87" s="14">
        <f t="shared" si="15"/>
        <v>-15</v>
      </c>
      <c r="L87" s="14">
        <f>VLOOKUP(A:A,[1]TDSheet!$A:$M,13,0)</f>
        <v>0</v>
      </c>
      <c r="M87" s="14">
        <f>VLOOKUP(A:A,[1]TDSheet!$A:$V,22,0)</f>
        <v>20</v>
      </c>
      <c r="N87" s="14">
        <f>VLOOKUP(A:A,[1]TDSheet!$A:$X,24,0)</f>
        <v>0</v>
      </c>
      <c r="O87" s="14"/>
      <c r="P87" s="14"/>
      <c r="Q87" s="14"/>
      <c r="R87" s="14"/>
      <c r="S87" s="14"/>
      <c r="T87" s="14"/>
      <c r="U87" s="14"/>
      <c r="V87" s="14"/>
      <c r="W87" s="14">
        <f t="shared" si="16"/>
        <v>6.8</v>
      </c>
      <c r="X87" s="16">
        <v>20</v>
      </c>
      <c r="Y87" s="17">
        <f t="shared" si="17"/>
        <v>7.9411764705882355</v>
      </c>
      <c r="Z87" s="14">
        <f t="shared" si="18"/>
        <v>2.0588235294117649</v>
      </c>
      <c r="AA87" s="14"/>
      <c r="AB87" s="14"/>
      <c r="AC87" s="14"/>
      <c r="AD87" s="14">
        <f>VLOOKUP(A:A,[1]TDSheet!$A:$AD,30,0)</f>
        <v>0</v>
      </c>
      <c r="AE87" s="14">
        <f>VLOOKUP(A:A,[1]TDSheet!$A:$AE,31,0)</f>
        <v>8.4</v>
      </c>
      <c r="AF87" s="14">
        <f>VLOOKUP(A:A,[1]TDSheet!$A:$AF,32,0)</f>
        <v>6.6</v>
      </c>
      <c r="AG87" s="14">
        <f>VLOOKUP(A:A,[1]TDSheet!$A:$AG,33,0)</f>
        <v>3.6</v>
      </c>
      <c r="AH87" s="14">
        <f>VLOOKUP(A:A,[3]TDSheet!$A:$D,4,0)</f>
        <v>10</v>
      </c>
      <c r="AI87" s="14" t="str">
        <f>VLOOKUP(A:A,[1]TDSheet!$A:$AI,35,0)</f>
        <v>увел</v>
      </c>
      <c r="AJ87" s="14">
        <f t="shared" si="19"/>
        <v>4</v>
      </c>
      <c r="AK87" s="14"/>
      <c r="AL87" s="14"/>
    </row>
    <row r="88" spans="1:38" s="1" customFormat="1" ht="21.95" customHeight="1" outlineLevel="1" x14ac:dyDescent="0.2">
      <c r="A88" s="7" t="s">
        <v>91</v>
      </c>
      <c r="B88" s="7" t="s">
        <v>12</v>
      </c>
      <c r="C88" s="8">
        <v>139</v>
      </c>
      <c r="D88" s="8">
        <v>470</v>
      </c>
      <c r="E88" s="8">
        <v>515</v>
      </c>
      <c r="F88" s="8">
        <v>62</v>
      </c>
      <c r="G88" s="1">
        <f>VLOOKUP(A:A,[1]TDSheet!$A:$G,7,0)</f>
        <v>0</v>
      </c>
      <c r="H88" s="1">
        <f>VLOOKUP(A:A,[1]TDSheet!$A:$H,8,0)</f>
        <v>0.2</v>
      </c>
      <c r="I88" s="1" t="e">
        <f>VLOOKUP(A:A,[1]TDSheet!$A:$I,9,0)</f>
        <v>#N/A</v>
      </c>
      <c r="J88" s="14">
        <f>VLOOKUP(A:A,[2]TDSheet!$A:$F,6,0)</f>
        <v>839</v>
      </c>
      <c r="K88" s="14">
        <f t="shared" si="15"/>
        <v>-324</v>
      </c>
      <c r="L88" s="14">
        <f>VLOOKUP(A:A,[1]TDSheet!$A:$M,13,0)</f>
        <v>100</v>
      </c>
      <c r="M88" s="14">
        <f>VLOOKUP(A:A,[1]TDSheet!$A:$V,22,0)</f>
        <v>200</v>
      </c>
      <c r="N88" s="14">
        <f>VLOOKUP(A:A,[1]TDSheet!$A:$X,24,0)</f>
        <v>200</v>
      </c>
      <c r="O88" s="14"/>
      <c r="P88" s="14"/>
      <c r="Q88" s="14"/>
      <c r="R88" s="14"/>
      <c r="S88" s="14"/>
      <c r="T88" s="14"/>
      <c r="U88" s="14"/>
      <c r="V88" s="14"/>
      <c r="W88" s="14">
        <f t="shared" si="16"/>
        <v>103</v>
      </c>
      <c r="X88" s="16">
        <v>150</v>
      </c>
      <c r="Y88" s="17">
        <f t="shared" si="17"/>
        <v>6.9126213592233006</v>
      </c>
      <c r="Z88" s="14">
        <f t="shared" si="18"/>
        <v>0.60194174757281549</v>
      </c>
      <c r="AA88" s="14"/>
      <c r="AB88" s="14"/>
      <c r="AC88" s="14"/>
      <c r="AD88" s="14">
        <f>VLOOKUP(A:A,[1]TDSheet!$A:$AD,30,0)</f>
        <v>0</v>
      </c>
      <c r="AE88" s="14">
        <f>VLOOKUP(A:A,[1]TDSheet!$A:$AE,31,0)</f>
        <v>31.6</v>
      </c>
      <c r="AF88" s="14">
        <f>VLOOKUP(A:A,[1]TDSheet!$A:$AF,32,0)</f>
        <v>42.8</v>
      </c>
      <c r="AG88" s="14">
        <f>VLOOKUP(A:A,[1]TDSheet!$A:$AG,33,0)</f>
        <v>57.6</v>
      </c>
      <c r="AH88" s="14">
        <f>VLOOKUP(A:A,[3]TDSheet!$A:$D,4,0)</f>
        <v>130</v>
      </c>
      <c r="AI88" s="14" t="str">
        <f>VLOOKUP(A:A,[1]TDSheet!$A:$AI,35,0)</f>
        <v>склад</v>
      </c>
      <c r="AJ88" s="14">
        <f t="shared" si="19"/>
        <v>30</v>
      </c>
      <c r="AK88" s="14"/>
      <c r="AL88" s="14"/>
    </row>
    <row r="89" spans="1:38" s="1" customFormat="1" ht="11.1" customHeight="1" outlineLevel="1" x14ac:dyDescent="0.2">
      <c r="A89" s="7" t="s">
        <v>92</v>
      </c>
      <c r="B89" s="7" t="s">
        <v>12</v>
      </c>
      <c r="C89" s="8">
        <v>215</v>
      </c>
      <c r="D89" s="8">
        <v>289</v>
      </c>
      <c r="E89" s="8">
        <v>336</v>
      </c>
      <c r="F89" s="8">
        <v>159</v>
      </c>
      <c r="G89" s="1">
        <f>VLOOKUP(A:A,[1]TDSheet!$A:$G,7,0)</f>
        <v>0</v>
      </c>
      <c r="H89" s="1">
        <f>VLOOKUP(A:A,[1]TDSheet!$A:$H,8,0)</f>
        <v>0.3</v>
      </c>
      <c r="I89" s="1" t="e">
        <f>VLOOKUP(A:A,[1]TDSheet!$A:$I,9,0)</f>
        <v>#N/A</v>
      </c>
      <c r="J89" s="14">
        <f>VLOOKUP(A:A,[2]TDSheet!$A:$F,6,0)</f>
        <v>355</v>
      </c>
      <c r="K89" s="14">
        <f t="shared" si="15"/>
        <v>-19</v>
      </c>
      <c r="L89" s="14">
        <f>VLOOKUP(A:A,[1]TDSheet!$A:$M,13,0)</f>
        <v>70</v>
      </c>
      <c r="M89" s="14">
        <f>VLOOKUP(A:A,[1]TDSheet!$A:$V,22,0)</f>
        <v>120</v>
      </c>
      <c r="N89" s="14">
        <f>VLOOKUP(A:A,[1]TDSheet!$A:$X,24,0)</f>
        <v>120</v>
      </c>
      <c r="O89" s="14"/>
      <c r="P89" s="14"/>
      <c r="Q89" s="14"/>
      <c r="R89" s="14"/>
      <c r="S89" s="14"/>
      <c r="T89" s="14"/>
      <c r="U89" s="14"/>
      <c r="V89" s="14"/>
      <c r="W89" s="14">
        <f t="shared" si="16"/>
        <v>67.2</v>
      </c>
      <c r="X89" s="16">
        <v>30</v>
      </c>
      <c r="Y89" s="17">
        <f t="shared" si="17"/>
        <v>7.4255952380952381</v>
      </c>
      <c r="Z89" s="14">
        <f t="shared" si="18"/>
        <v>2.3660714285714284</v>
      </c>
      <c r="AA89" s="14"/>
      <c r="AB89" s="14"/>
      <c r="AC89" s="14"/>
      <c r="AD89" s="14">
        <f>VLOOKUP(A:A,[1]TDSheet!$A:$AD,30,0)</f>
        <v>0</v>
      </c>
      <c r="AE89" s="14">
        <f>VLOOKUP(A:A,[1]TDSheet!$A:$AE,31,0)</f>
        <v>64.400000000000006</v>
      </c>
      <c r="AF89" s="14">
        <f>VLOOKUP(A:A,[1]TDSheet!$A:$AF,32,0)</f>
        <v>73</v>
      </c>
      <c r="AG89" s="14">
        <f>VLOOKUP(A:A,[1]TDSheet!$A:$AG,33,0)</f>
        <v>51.8</v>
      </c>
      <c r="AH89" s="14">
        <f>VLOOKUP(A:A,[3]TDSheet!$A:$D,4,0)</f>
        <v>11</v>
      </c>
      <c r="AI89" s="14">
        <f>VLOOKUP(A:A,[1]TDSheet!$A:$AI,35,0)</f>
        <v>0</v>
      </c>
      <c r="AJ89" s="14">
        <f t="shared" si="19"/>
        <v>9</v>
      </c>
      <c r="AK89" s="14"/>
      <c r="AL89" s="14"/>
    </row>
    <row r="90" spans="1:38" s="1" customFormat="1" ht="11.1" customHeight="1" outlineLevel="1" x14ac:dyDescent="0.2">
      <c r="A90" s="7" t="s">
        <v>93</v>
      </c>
      <c r="B90" s="7" t="s">
        <v>8</v>
      </c>
      <c r="C90" s="8">
        <v>101.55</v>
      </c>
      <c r="D90" s="8">
        <v>743.69500000000005</v>
      </c>
      <c r="E90" s="8">
        <v>313.375</v>
      </c>
      <c r="F90" s="8">
        <v>309.64100000000002</v>
      </c>
      <c r="G90" s="1" t="str">
        <f>VLOOKUP(A:A,[1]TDSheet!$A:$G,7,0)</f>
        <v>ткмай</v>
      </c>
      <c r="H90" s="1">
        <f>VLOOKUP(A:A,[1]TDSheet!$A:$H,8,0)</f>
        <v>1</v>
      </c>
      <c r="I90" s="1" t="e">
        <f>VLOOKUP(A:A,[1]TDSheet!$A:$I,9,0)</f>
        <v>#N/A</v>
      </c>
      <c r="J90" s="14">
        <f>VLOOKUP(A:A,[2]TDSheet!$A:$F,6,0)</f>
        <v>357.90499999999997</v>
      </c>
      <c r="K90" s="14">
        <f t="shared" si="15"/>
        <v>-44.529999999999973</v>
      </c>
      <c r="L90" s="14">
        <f>VLOOKUP(A:A,[1]TDSheet!$A:$M,13,0)</f>
        <v>70</v>
      </c>
      <c r="M90" s="14">
        <f>VLOOKUP(A:A,[1]TDSheet!$A:$V,22,0)</f>
        <v>0</v>
      </c>
      <c r="N90" s="14">
        <f>VLOOKUP(A:A,[1]TDSheet!$A:$X,24,0)</f>
        <v>60</v>
      </c>
      <c r="O90" s="14"/>
      <c r="P90" s="14"/>
      <c r="Q90" s="14"/>
      <c r="R90" s="14"/>
      <c r="S90" s="14"/>
      <c r="T90" s="14"/>
      <c r="U90" s="14"/>
      <c r="V90" s="14"/>
      <c r="W90" s="14">
        <f t="shared" si="16"/>
        <v>62.674999999999997</v>
      </c>
      <c r="X90" s="16">
        <v>30</v>
      </c>
      <c r="Y90" s="17">
        <f t="shared" si="17"/>
        <v>7.4932748304746717</v>
      </c>
      <c r="Z90" s="14">
        <f t="shared" si="18"/>
        <v>4.9404228161148787</v>
      </c>
      <c r="AA90" s="14"/>
      <c r="AB90" s="14"/>
      <c r="AC90" s="14"/>
      <c r="AD90" s="14">
        <f>VLOOKUP(A:A,[1]TDSheet!$A:$AD,30,0)</f>
        <v>0</v>
      </c>
      <c r="AE90" s="14">
        <f>VLOOKUP(A:A,[1]TDSheet!$A:$AE,31,0)</f>
        <v>78.226199999999992</v>
      </c>
      <c r="AF90" s="14">
        <f>VLOOKUP(A:A,[1]TDSheet!$A:$AF,32,0)</f>
        <v>81.604600000000005</v>
      </c>
      <c r="AG90" s="14">
        <f>VLOOKUP(A:A,[1]TDSheet!$A:$AG,33,0)</f>
        <v>60.571400000000004</v>
      </c>
      <c r="AH90" s="14">
        <f>VLOOKUP(A:A,[3]TDSheet!$A:$D,4,0)</f>
        <v>62.027000000000001</v>
      </c>
      <c r="AI90" s="14" t="e">
        <f>VLOOKUP(A:A,[1]TDSheet!$A:$AI,35,0)</f>
        <v>#N/A</v>
      </c>
      <c r="AJ90" s="14">
        <f t="shared" si="19"/>
        <v>30</v>
      </c>
      <c r="AK90" s="14"/>
      <c r="AL90" s="14"/>
    </row>
    <row r="91" spans="1:38" s="1" customFormat="1" ht="11.1" customHeight="1" outlineLevel="1" x14ac:dyDescent="0.2">
      <c r="A91" s="7" t="s">
        <v>94</v>
      </c>
      <c r="B91" s="7" t="s">
        <v>8</v>
      </c>
      <c r="C91" s="8">
        <v>3469.7049999999999</v>
      </c>
      <c r="D91" s="8">
        <v>6485.7340000000004</v>
      </c>
      <c r="E91" s="8">
        <v>3692.0770000000002</v>
      </c>
      <c r="F91" s="8">
        <v>3604.712</v>
      </c>
      <c r="G91" s="1" t="str">
        <f>VLOOKUP(A:A,[1]TDSheet!$A:$G,7,0)</f>
        <v>ткмай</v>
      </c>
      <c r="H91" s="1">
        <f>VLOOKUP(A:A,[1]TDSheet!$A:$H,8,0)</f>
        <v>1</v>
      </c>
      <c r="I91" s="1" t="e">
        <f>VLOOKUP(A:A,[1]TDSheet!$A:$I,9,0)</f>
        <v>#N/A</v>
      </c>
      <c r="J91" s="14">
        <f>VLOOKUP(A:A,[2]TDSheet!$A:$F,6,0)</f>
        <v>3802.1019999999999</v>
      </c>
      <c r="K91" s="14">
        <f t="shared" si="15"/>
        <v>-110.02499999999964</v>
      </c>
      <c r="L91" s="14">
        <f>VLOOKUP(A:A,[1]TDSheet!$A:$M,13,0)</f>
        <v>1000</v>
      </c>
      <c r="M91" s="14">
        <f>VLOOKUP(A:A,[1]TDSheet!$A:$V,22,0)</f>
        <v>300</v>
      </c>
      <c r="N91" s="14">
        <f>VLOOKUP(A:A,[1]TDSheet!$A:$X,24,0)</f>
        <v>1000</v>
      </c>
      <c r="O91" s="14"/>
      <c r="P91" s="14"/>
      <c r="Q91" s="14"/>
      <c r="R91" s="14"/>
      <c r="S91" s="14"/>
      <c r="T91" s="14"/>
      <c r="U91" s="14"/>
      <c r="V91" s="14"/>
      <c r="W91" s="14">
        <f t="shared" si="16"/>
        <v>738.41540000000009</v>
      </c>
      <c r="X91" s="16"/>
      <c r="Y91" s="17">
        <f t="shared" si="17"/>
        <v>7.9964637790598605</v>
      </c>
      <c r="Z91" s="14">
        <f t="shared" si="18"/>
        <v>4.8816858369963567</v>
      </c>
      <c r="AA91" s="14"/>
      <c r="AB91" s="14"/>
      <c r="AC91" s="14"/>
      <c r="AD91" s="14">
        <f>VLOOKUP(A:A,[1]TDSheet!$A:$AD,30,0)</f>
        <v>0</v>
      </c>
      <c r="AE91" s="14">
        <f>VLOOKUP(A:A,[1]TDSheet!$A:$AE,31,0)</f>
        <v>936.80679999999995</v>
      </c>
      <c r="AF91" s="14">
        <f>VLOOKUP(A:A,[1]TDSheet!$A:$AF,32,0)</f>
        <v>946.57659999999998</v>
      </c>
      <c r="AG91" s="14">
        <f>VLOOKUP(A:A,[1]TDSheet!$A:$AG,33,0)</f>
        <v>728.2518</v>
      </c>
      <c r="AH91" s="14">
        <f>VLOOKUP(A:A,[3]TDSheet!$A:$D,4,0)</f>
        <v>528.548</v>
      </c>
      <c r="AI91" s="14">
        <f>VLOOKUP(A:A,[1]TDSheet!$A:$AI,35,0)</f>
        <v>0</v>
      </c>
      <c r="AJ91" s="14">
        <f t="shared" si="19"/>
        <v>0</v>
      </c>
      <c r="AK91" s="14"/>
      <c r="AL91" s="14"/>
    </row>
    <row r="92" spans="1:38" s="1" customFormat="1" ht="11.1" customHeight="1" outlineLevel="1" x14ac:dyDescent="0.2">
      <c r="A92" s="7" t="s">
        <v>95</v>
      </c>
      <c r="B92" s="7" t="s">
        <v>8</v>
      </c>
      <c r="C92" s="8">
        <v>2864.634</v>
      </c>
      <c r="D92" s="8">
        <v>10900.468000000001</v>
      </c>
      <c r="E92" s="18">
        <v>5344</v>
      </c>
      <c r="F92" s="18">
        <v>7254</v>
      </c>
      <c r="G92" s="1" t="str">
        <f>VLOOKUP(A:A,[1]TDSheet!$A:$G,7,0)</f>
        <v>ткмай</v>
      </c>
      <c r="H92" s="1">
        <f>VLOOKUP(A:A,[1]TDSheet!$A:$H,8,0)</f>
        <v>1</v>
      </c>
      <c r="I92" s="1" t="e">
        <f>VLOOKUP(A:A,[1]TDSheet!$A:$I,9,0)</f>
        <v>#N/A</v>
      </c>
      <c r="J92" s="14">
        <f>VLOOKUP(A:A,[2]TDSheet!$A:$F,6,0)</f>
        <v>4801.375</v>
      </c>
      <c r="K92" s="14">
        <f t="shared" si="15"/>
        <v>542.625</v>
      </c>
      <c r="L92" s="14">
        <f>VLOOKUP(A:A,[1]TDSheet!$A:$M,13,0)</f>
        <v>2500</v>
      </c>
      <c r="M92" s="14">
        <f>VLOOKUP(A:A,[1]TDSheet!$A:$V,22,0)</f>
        <v>0</v>
      </c>
      <c r="N92" s="14">
        <f>VLOOKUP(A:A,[1]TDSheet!$A:$X,24,0)</f>
        <v>1700</v>
      </c>
      <c r="O92" s="14"/>
      <c r="P92" s="14"/>
      <c r="Q92" s="14"/>
      <c r="R92" s="14"/>
      <c r="S92" s="14"/>
      <c r="T92" s="14"/>
      <c r="U92" s="14"/>
      <c r="V92" s="14"/>
      <c r="W92" s="14">
        <f t="shared" si="16"/>
        <v>1068.8</v>
      </c>
      <c r="X92" s="16"/>
      <c r="Y92" s="17">
        <f t="shared" si="17"/>
        <v>10.716691616766468</v>
      </c>
      <c r="Z92" s="14">
        <f t="shared" si="18"/>
        <v>6.7870508982035931</v>
      </c>
      <c r="AA92" s="14"/>
      <c r="AB92" s="14"/>
      <c r="AC92" s="14"/>
      <c r="AD92" s="14">
        <f>VLOOKUP(A:A,[1]TDSheet!$A:$AD,30,0)</f>
        <v>0</v>
      </c>
      <c r="AE92" s="14">
        <f>VLOOKUP(A:A,[1]TDSheet!$A:$AE,31,0)</f>
        <v>1189.2</v>
      </c>
      <c r="AF92" s="14">
        <f>VLOOKUP(A:A,[1]TDSheet!$A:$AF,32,0)</f>
        <v>1039</v>
      </c>
      <c r="AG92" s="14">
        <f>VLOOKUP(A:A,[1]TDSheet!$A:$AG,33,0)</f>
        <v>1240.5999999999999</v>
      </c>
      <c r="AH92" s="14">
        <f>VLOOKUP(A:A,[3]TDSheet!$A:$D,4,0)</f>
        <v>926.94200000000001</v>
      </c>
      <c r="AI92" s="14" t="str">
        <f>VLOOKUP(A:A,[1]TDSheet!$A:$AI,35,0)</f>
        <v>майяб</v>
      </c>
      <c r="AJ92" s="14">
        <f t="shared" si="19"/>
        <v>0</v>
      </c>
      <c r="AK92" s="14"/>
      <c r="AL92" s="14"/>
    </row>
    <row r="93" spans="1:38" s="1" customFormat="1" ht="11.1" customHeight="1" outlineLevel="1" x14ac:dyDescent="0.2">
      <c r="A93" s="7" t="s">
        <v>96</v>
      </c>
      <c r="B93" s="7" t="s">
        <v>8</v>
      </c>
      <c r="C93" s="8">
        <v>3673.1329999999998</v>
      </c>
      <c r="D93" s="8">
        <v>7373.991</v>
      </c>
      <c r="E93" s="8">
        <v>4896.4589999999998</v>
      </c>
      <c r="F93" s="8">
        <v>4670.9849999999997</v>
      </c>
      <c r="G93" s="1" t="str">
        <f>VLOOKUP(A:A,[1]TDSheet!$A:$G,7,0)</f>
        <v>тк3004,</v>
      </c>
      <c r="H93" s="1">
        <f>VLOOKUP(A:A,[1]TDSheet!$A:$H,8,0)</f>
        <v>1</v>
      </c>
      <c r="I93" s="1" t="e">
        <f>VLOOKUP(A:A,[1]TDSheet!$A:$I,9,0)</f>
        <v>#N/A</v>
      </c>
      <c r="J93" s="14">
        <f>VLOOKUP(A:A,[2]TDSheet!$A:$F,6,0)</f>
        <v>5004.7929999999997</v>
      </c>
      <c r="K93" s="14">
        <f t="shared" si="15"/>
        <v>-108.33399999999983</v>
      </c>
      <c r="L93" s="14">
        <f>VLOOKUP(A:A,[1]TDSheet!$A:$M,13,0)</f>
        <v>1500</v>
      </c>
      <c r="M93" s="14">
        <f>VLOOKUP(A:A,[1]TDSheet!$A:$V,22,0)</f>
        <v>0</v>
      </c>
      <c r="N93" s="14">
        <f>VLOOKUP(A:A,[1]TDSheet!$A:$X,24,0)</f>
        <v>1200</v>
      </c>
      <c r="O93" s="14"/>
      <c r="P93" s="14"/>
      <c r="Q93" s="14"/>
      <c r="R93" s="14"/>
      <c r="S93" s="14"/>
      <c r="T93" s="14"/>
      <c r="U93" s="14"/>
      <c r="V93" s="14"/>
      <c r="W93" s="14">
        <f t="shared" si="16"/>
        <v>979.29179999999997</v>
      </c>
      <c r="X93" s="16"/>
      <c r="Y93" s="17">
        <f t="shared" si="17"/>
        <v>7.5268525683560306</v>
      </c>
      <c r="Z93" s="14">
        <f t="shared" si="18"/>
        <v>4.7697581047855193</v>
      </c>
      <c r="AA93" s="14"/>
      <c r="AB93" s="14"/>
      <c r="AC93" s="14"/>
      <c r="AD93" s="14">
        <f>VLOOKUP(A:A,[1]TDSheet!$A:$AD,30,0)</f>
        <v>0</v>
      </c>
      <c r="AE93" s="14">
        <f>VLOOKUP(A:A,[1]TDSheet!$A:$AE,31,0)</f>
        <v>1029.1654000000001</v>
      </c>
      <c r="AF93" s="14">
        <f>VLOOKUP(A:A,[1]TDSheet!$A:$AF,32,0)</f>
        <v>1159.9684</v>
      </c>
      <c r="AG93" s="14">
        <f>VLOOKUP(A:A,[1]TDSheet!$A:$AG,33,0)</f>
        <v>1080.4056</v>
      </c>
      <c r="AH93" s="14">
        <f>VLOOKUP(A:A,[3]TDSheet!$A:$D,4,0)</f>
        <v>499.50200000000001</v>
      </c>
      <c r="AI93" s="14" t="str">
        <f>VLOOKUP(A:A,[1]TDSheet!$A:$AI,35,0)</f>
        <v>оконч</v>
      </c>
      <c r="AJ93" s="14">
        <f t="shared" si="19"/>
        <v>0</v>
      </c>
      <c r="AK93" s="14"/>
      <c r="AL93" s="14"/>
    </row>
    <row r="94" spans="1:38" s="1" customFormat="1" ht="21.95" customHeight="1" outlineLevel="1" x14ac:dyDescent="0.2">
      <c r="A94" s="7" t="s">
        <v>97</v>
      </c>
      <c r="B94" s="7" t="s">
        <v>8</v>
      </c>
      <c r="C94" s="8">
        <v>15.189</v>
      </c>
      <c r="D94" s="8">
        <v>18.63</v>
      </c>
      <c r="E94" s="8">
        <v>5.3680000000000003</v>
      </c>
      <c r="F94" s="8">
        <v>5.2910000000000004</v>
      </c>
      <c r="G94" s="1">
        <f>VLOOKUP(A:A,[1]TDSheet!$A:$G,7,0)</f>
        <v>0</v>
      </c>
      <c r="H94" s="1">
        <f>VLOOKUP(A:A,[1]TDSheet!$A:$H,8,0)</f>
        <v>1</v>
      </c>
      <c r="I94" s="1" t="e">
        <f>VLOOKUP(A:A,[1]TDSheet!$A:$I,9,0)</f>
        <v>#N/A</v>
      </c>
      <c r="J94" s="14">
        <f>VLOOKUP(A:A,[2]TDSheet!$A:$F,6,0)</f>
        <v>5.35</v>
      </c>
      <c r="K94" s="14">
        <f t="shared" si="15"/>
        <v>1.8000000000000682E-2</v>
      </c>
      <c r="L94" s="14">
        <f>VLOOKUP(A:A,[1]TDSheet!$A:$M,13,0)</f>
        <v>0</v>
      </c>
      <c r="M94" s="14">
        <f>VLOOKUP(A:A,[1]TDSheet!$A:$V,22,0)</f>
        <v>0</v>
      </c>
      <c r="N94" s="14">
        <f>VLOOKUP(A:A,[1]TDSheet!$A:$X,24,0)</f>
        <v>0</v>
      </c>
      <c r="O94" s="14"/>
      <c r="P94" s="14"/>
      <c r="Q94" s="14"/>
      <c r="R94" s="14"/>
      <c r="S94" s="14"/>
      <c r="T94" s="14"/>
      <c r="U94" s="14"/>
      <c r="V94" s="14"/>
      <c r="W94" s="14">
        <f t="shared" si="16"/>
        <v>1.0736000000000001</v>
      </c>
      <c r="X94" s="16"/>
      <c r="Y94" s="17">
        <f t="shared" si="17"/>
        <v>4.9282786885245899</v>
      </c>
      <c r="Z94" s="14">
        <f t="shared" si="18"/>
        <v>4.9282786885245899</v>
      </c>
      <c r="AA94" s="14"/>
      <c r="AB94" s="14"/>
      <c r="AC94" s="14"/>
      <c r="AD94" s="14">
        <f>VLOOKUP(A:A,[1]TDSheet!$A:$AD,30,0)</f>
        <v>0</v>
      </c>
      <c r="AE94" s="14">
        <f>VLOOKUP(A:A,[1]TDSheet!$A:$AE,31,0)</f>
        <v>1.345</v>
      </c>
      <c r="AF94" s="14">
        <f>VLOOKUP(A:A,[1]TDSheet!$A:$AF,32,0)</f>
        <v>1.0773999999999999</v>
      </c>
      <c r="AG94" s="14">
        <f>VLOOKUP(A:A,[1]TDSheet!$A:$AG,33,0)</f>
        <v>0</v>
      </c>
      <c r="AH94" s="14">
        <f>VLOOKUP(A:A,[3]TDSheet!$A:$D,4,0)</f>
        <v>1.3420000000000001</v>
      </c>
      <c r="AI94" s="14" t="str">
        <f>VLOOKUP(A:A,[1]TDSheet!$A:$AI,35,0)</f>
        <v>увел</v>
      </c>
      <c r="AJ94" s="14">
        <f t="shared" si="19"/>
        <v>0</v>
      </c>
      <c r="AK94" s="14"/>
      <c r="AL94" s="14"/>
    </row>
    <row r="95" spans="1:38" s="1" customFormat="1" ht="21.95" customHeight="1" outlineLevel="1" x14ac:dyDescent="0.2">
      <c r="A95" s="7" t="s">
        <v>98</v>
      </c>
      <c r="B95" s="7" t="s">
        <v>8</v>
      </c>
      <c r="C95" s="8">
        <v>154.01900000000001</v>
      </c>
      <c r="D95" s="8">
        <v>180.91399999999999</v>
      </c>
      <c r="E95" s="8">
        <v>231.804</v>
      </c>
      <c r="F95" s="8">
        <v>103.129</v>
      </c>
      <c r="G95" s="1" t="str">
        <f>VLOOKUP(A:A,[1]TDSheet!$A:$G,7,0)</f>
        <v>г</v>
      </c>
      <c r="H95" s="1">
        <f>VLOOKUP(A:A,[1]TDSheet!$A:$H,8,0)</f>
        <v>1</v>
      </c>
      <c r="I95" s="1" t="e">
        <f>VLOOKUP(A:A,[1]TDSheet!$A:$I,9,0)</f>
        <v>#N/A</v>
      </c>
      <c r="J95" s="14">
        <f>VLOOKUP(A:A,[2]TDSheet!$A:$F,6,0)</f>
        <v>235.357</v>
      </c>
      <c r="K95" s="14">
        <f t="shared" si="15"/>
        <v>-3.5529999999999973</v>
      </c>
      <c r="L95" s="14">
        <f>VLOOKUP(A:A,[1]TDSheet!$A:$M,13,0)</f>
        <v>70</v>
      </c>
      <c r="M95" s="14">
        <f>VLOOKUP(A:A,[1]TDSheet!$A:$V,22,0)</f>
        <v>80</v>
      </c>
      <c r="N95" s="14">
        <f>VLOOKUP(A:A,[1]TDSheet!$A:$X,24,0)</f>
        <v>50</v>
      </c>
      <c r="O95" s="14"/>
      <c r="P95" s="14"/>
      <c r="Q95" s="14"/>
      <c r="R95" s="14"/>
      <c r="S95" s="14"/>
      <c r="T95" s="14"/>
      <c r="U95" s="14"/>
      <c r="V95" s="14"/>
      <c r="W95" s="14">
        <f t="shared" si="16"/>
        <v>46.360799999999998</v>
      </c>
      <c r="X95" s="16">
        <v>40</v>
      </c>
      <c r="Y95" s="17">
        <f t="shared" si="17"/>
        <v>7.4012743524701907</v>
      </c>
      <c r="Z95" s="14">
        <f t="shared" si="18"/>
        <v>2.2244870666597647</v>
      </c>
      <c r="AA95" s="14"/>
      <c r="AB95" s="14"/>
      <c r="AC95" s="14"/>
      <c r="AD95" s="14">
        <f>VLOOKUP(A:A,[1]TDSheet!$A:$AD,30,0)</f>
        <v>0</v>
      </c>
      <c r="AE95" s="14">
        <f>VLOOKUP(A:A,[1]TDSheet!$A:$AE,31,0)</f>
        <v>39.220199999999998</v>
      </c>
      <c r="AF95" s="14">
        <f>VLOOKUP(A:A,[1]TDSheet!$A:$AF,32,0)</f>
        <v>46.522000000000006</v>
      </c>
      <c r="AG95" s="14">
        <f>VLOOKUP(A:A,[1]TDSheet!$A:$AG,33,0)</f>
        <v>38.688400000000001</v>
      </c>
      <c r="AH95" s="14">
        <f>VLOOKUP(A:A,[3]TDSheet!$A:$D,4,0)</f>
        <v>57.414999999999999</v>
      </c>
      <c r="AI95" s="14">
        <f>VLOOKUP(A:A,[1]TDSheet!$A:$AI,35,0)</f>
        <v>0</v>
      </c>
      <c r="AJ95" s="14">
        <f t="shared" si="19"/>
        <v>40</v>
      </c>
      <c r="AK95" s="14"/>
      <c r="AL95" s="14"/>
    </row>
    <row r="96" spans="1:38" s="1" customFormat="1" ht="11.1" customHeight="1" outlineLevel="1" x14ac:dyDescent="0.2">
      <c r="A96" s="7" t="s">
        <v>99</v>
      </c>
      <c r="B96" s="7" t="s">
        <v>12</v>
      </c>
      <c r="C96" s="8">
        <v>37</v>
      </c>
      <c r="D96" s="8">
        <v>94</v>
      </c>
      <c r="E96" s="8">
        <v>49</v>
      </c>
      <c r="F96" s="8">
        <v>78</v>
      </c>
      <c r="G96" s="1">
        <f>VLOOKUP(A:A,[1]TDSheet!$A:$G,7,0)</f>
        <v>0</v>
      </c>
      <c r="H96" s="1">
        <f>VLOOKUP(A:A,[1]TDSheet!$A:$H,8,0)</f>
        <v>0.5</v>
      </c>
      <c r="I96" s="1" t="e">
        <f>VLOOKUP(A:A,[1]TDSheet!$A:$I,9,0)</f>
        <v>#N/A</v>
      </c>
      <c r="J96" s="14">
        <f>VLOOKUP(A:A,[2]TDSheet!$A:$F,6,0)</f>
        <v>122</v>
      </c>
      <c r="K96" s="14">
        <f t="shared" si="15"/>
        <v>-73</v>
      </c>
      <c r="L96" s="14">
        <f>VLOOKUP(A:A,[1]TDSheet!$A:$M,13,0)</f>
        <v>50</v>
      </c>
      <c r="M96" s="14">
        <f>VLOOKUP(A:A,[1]TDSheet!$A:$V,22,0)</f>
        <v>0</v>
      </c>
      <c r="N96" s="14">
        <f>VLOOKUP(A:A,[1]TDSheet!$A:$X,24,0)</f>
        <v>0</v>
      </c>
      <c r="O96" s="14"/>
      <c r="P96" s="14"/>
      <c r="Q96" s="14"/>
      <c r="R96" s="14"/>
      <c r="S96" s="14"/>
      <c r="T96" s="14"/>
      <c r="U96" s="14"/>
      <c r="V96" s="14"/>
      <c r="W96" s="14">
        <f t="shared" si="16"/>
        <v>9.8000000000000007</v>
      </c>
      <c r="X96" s="16"/>
      <c r="Y96" s="17">
        <f t="shared" si="17"/>
        <v>13.061224489795917</v>
      </c>
      <c r="Z96" s="14">
        <f t="shared" si="18"/>
        <v>7.9591836734693873</v>
      </c>
      <c r="AA96" s="14"/>
      <c r="AB96" s="14"/>
      <c r="AC96" s="14"/>
      <c r="AD96" s="14">
        <f>VLOOKUP(A:A,[1]TDSheet!$A:$AD,30,0)</f>
        <v>0</v>
      </c>
      <c r="AE96" s="14">
        <f>VLOOKUP(A:A,[1]TDSheet!$A:$AE,31,0)</f>
        <v>19.8</v>
      </c>
      <c r="AF96" s="14">
        <f>VLOOKUP(A:A,[1]TDSheet!$A:$AF,32,0)</f>
        <v>14.2</v>
      </c>
      <c r="AG96" s="14">
        <f>VLOOKUP(A:A,[1]TDSheet!$A:$AG,33,0)</f>
        <v>16.2</v>
      </c>
      <c r="AH96" s="14">
        <f>VLOOKUP(A:A,[3]TDSheet!$A:$D,4,0)</f>
        <v>25</v>
      </c>
      <c r="AI96" s="14" t="e">
        <f>VLOOKUP(A:A,[1]TDSheet!$A:$AI,35,0)</f>
        <v>#N/A</v>
      </c>
      <c r="AJ96" s="14">
        <f t="shared" si="19"/>
        <v>0</v>
      </c>
      <c r="AK96" s="14"/>
      <c r="AL96" s="14"/>
    </row>
    <row r="97" spans="1:38" s="1" customFormat="1" ht="21.95" customHeight="1" outlineLevel="1" x14ac:dyDescent="0.2">
      <c r="A97" s="7" t="s">
        <v>100</v>
      </c>
      <c r="B97" s="7" t="s">
        <v>12</v>
      </c>
      <c r="C97" s="8">
        <v>9</v>
      </c>
      <c r="D97" s="8"/>
      <c r="E97" s="8">
        <v>0</v>
      </c>
      <c r="F97" s="8">
        <v>8</v>
      </c>
      <c r="G97" s="1">
        <f>VLOOKUP(A:A,[1]TDSheet!$A:$G,7,0)</f>
        <v>0</v>
      </c>
      <c r="H97" s="1">
        <f>VLOOKUP(A:A,[1]TDSheet!$A:$H,8,0)</f>
        <v>0.4</v>
      </c>
      <c r="I97" s="1">
        <f>VLOOKUP(A:A,[1]TDSheet!$A:$I,9,0)</f>
        <v>0</v>
      </c>
      <c r="J97" s="14">
        <f>VLOOKUP(A:A,[2]TDSheet!$A:$F,6,0)</f>
        <v>2</v>
      </c>
      <c r="K97" s="14">
        <f t="shared" si="15"/>
        <v>-2</v>
      </c>
      <c r="L97" s="14">
        <f>VLOOKUP(A:A,[1]TDSheet!$A:$M,13,0)</f>
        <v>0</v>
      </c>
      <c r="M97" s="14">
        <f>VLOOKUP(A:A,[1]TDSheet!$A:$V,22,0)</f>
        <v>0</v>
      </c>
      <c r="N97" s="14">
        <f>VLOOKUP(A:A,[1]TDSheet!$A:$X,24,0)</f>
        <v>0</v>
      </c>
      <c r="O97" s="14"/>
      <c r="P97" s="14"/>
      <c r="Q97" s="14"/>
      <c r="R97" s="14"/>
      <c r="S97" s="14"/>
      <c r="T97" s="14"/>
      <c r="U97" s="14"/>
      <c r="V97" s="14"/>
      <c r="W97" s="14">
        <f t="shared" si="16"/>
        <v>0</v>
      </c>
      <c r="X97" s="16"/>
      <c r="Y97" s="17" t="e">
        <f t="shared" si="17"/>
        <v>#DIV/0!</v>
      </c>
      <c r="Z97" s="14" t="e">
        <f t="shared" si="18"/>
        <v>#DIV/0!</v>
      </c>
      <c r="AA97" s="14"/>
      <c r="AB97" s="14"/>
      <c r="AC97" s="14"/>
      <c r="AD97" s="14">
        <f>VLOOKUP(A:A,[1]TDSheet!$A:$AD,30,0)</f>
        <v>0</v>
      </c>
      <c r="AE97" s="14">
        <f>VLOOKUP(A:A,[1]TDSheet!$A:$AE,31,0)</f>
        <v>0.2</v>
      </c>
      <c r="AF97" s="14">
        <f>VLOOKUP(A:A,[1]TDSheet!$A:$AF,32,0)</f>
        <v>0.4</v>
      </c>
      <c r="AG97" s="14">
        <f>VLOOKUP(A:A,[1]TDSheet!$A:$AG,33,0)</f>
        <v>0</v>
      </c>
      <c r="AH97" s="14">
        <f>VLOOKUP(A:A,[3]TDSheet!$A:$D,4,0)</f>
        <v>-1</v>
      </c>
      <c r="AI97" s="14" t="str">
        <f>VLOOKUP(A:A,[1]TDSheet!$A:$AI,35,0)</f>
        <v>увел</v>
      </c>
      <c r="AJ97" s="14">
        <f t="shared" si="19"/>
        <v>0</v>
      </c>
      <c r="AK97" s="14"/>
      <c r="AL97" s="14"/>
    </row>
    <row r="98" spans="1:38" s="1" customFormat="1" ht="11.1" customHeight="1" outlineLevel="1" x14ac:dyDescent="0.2">
      <c r="A98" s="7" t="s">
        <v>101</v>
      </c>
      <c r="B98" s="7" t="s">
        <v>8</v>
      </c>
      <c r="C98" s="8">
        <v>60.716999999999999</v>
      </c>
      <c r="D98" s="8"/>
      <c r="E98" s="8">
        <v>22.553000000000001</v>
      </c>
      <c r="F98" s="8">
        <v>38.164000000000001</v>
      </c>
      <c r="G98" s="1" t="str">
        <f>VLOOKUP(A:A,[1]TDSheet!$A:$G,7,0)</f>
        <v>нов1202</v>
      </c>
      <c r="H98" s="1">
        <f>VLOOKUP(A:A,[1]TDSheet!$A:$H,8,0)</f>
        <v>1</v>
      </c>
      <c r="I98" s="1" t="e">
        <f>VLOOKUP(A:A,[1]TDSheet!$A:$I,9,0)</f>
        <v>#N/A</v>
      </c>
      <c r="J98" s="14">
        <f>VLOOKUP(A:A,[2]TDSheet!$A:$F,6,0)</f>
        <v>48.601999999999997</v>
      </c>
      <c r="K98" s="14">
        <f t="shared" si="15"/>
        <v>-26.048999999999996</v>
      </c>
      <c r="L98" s="14">
        <f>VLOOKUP(A:A,[1]TDSheet!$A:$M,13,0)</f>
        <v>0</v>
      </c>
      <c r="M98" s="14">
        <f>VLOOKUP(A:A,[1]TDSheet!$A:$V,22,0)</f>
        <v>0</v>
      </c>
      <c r="N98" s="14">
        <f>VLOOKUP(A:A,[1]TDSheet!$A:$X,24,0)</f>
        <v>20</v>
      </c>
      <c r="O98" s="14"/>
      <c r="P98" s="14"/>
      <c r="Q98" s="14"/>
      <c r="R98" s="14"/>
      <c r="S98" s="14"/>
      <c r="T98" s="14"/>
      <c r="U98" s="14"/>
      <c r="V98" s="14"/>
      <c r="W98" s="14">
        <f t="shared" si="16"/>
        <v>4.5106000000000002</v>
      </c>
      <c r="X98" s="16"/>
      <c r="Y98" s="17">
        <f t="shared" si="17"/>
        <v>12.894958542100829</v>
      </c>
      <c r="Z98" s="14">
        <f t="shared" si="18"/>
        <v>8.4609586307808282</v>
      </c>
      <c r="AA98" s="14"/>
      <c r="AB98" s="14"/>
      <c r="AC98" s="14"/>
      <c r="AD98" s="14">
        <f>VLOOKUP(A:A,[1]TDSheet!$A:$AD,30,0)</f>
        <v>0</v>
      </c>
      <c r="AE98" s="14">
        <f>VLOOKUP(A:A,[1]TDSheet!$A:$AE,31,0)</f>
        <v>12.169599999999999</v>
      </c>
      <c r="AF98" s="14">
        <f>VLOOKUP(A:A,[1]TDSheet!$A:$AF,32,0)</f>
        <v>10.1632</v>
      </c>
      <c r="AG98" s="14">
        <f>VLOOKUP(A:A,[1]TDSheet!$A:$AG,33,0)</f>
        <v>6.6134000000000004</v>
      </c>
      <c r="AH98" s="14">
        <f>VLOOKUP(A:A,[3]TDSheet!$A:$D,4,0)</f>
        <v>-11.925000000000001</v>
      </c>
      <c r="AI98" s="14" t="str">
        <f>VLOOKUP(A:A,[1]TDSheet!$A:$AI,35,0)</f>
        <v>склад</v>
      </c>
      <c r="AJ98" s="14">
        <f t="shared" si="19"/>
        <v>0</v>
      </c>
      <c r="AK98" s="14"/>
      <c r="AL98" s="14"/>
    </row>
    <row r="99" spans="1:38" s="1" customFormat="1" ht="21.95" customHeight="1" outlineLevel="1" x14ac:dyDescent="0.2">
      <c r="A99" s="7" t="s">
        <v>102</v>
      </c>
      <c r="B99" s="7" t="s">
        <v>12</v>
      </c>
      <c r="C99" s="8">
        <v>600</v>
      </c>
      <c r="D99" s="8">
        <v>1291</v>
      </c>
      <c r="E99" s="8">
        <v>1134</v>
      </c>
      <c r="F99" s="8">
        <v>711</v>
      </c>
      <c r="G99" s="1" t="str">
        <f>VLOOKUP(A:A,[1]TDSheet!$A:$G,7,0)</f>
        <v>нов041,</v>
      </c>
      <c r="H99" s="1">
        <f>VLOOKUP(A:A,[1]TDSheet!$A:$H,8,0)</f>
        <v>0.3</v>
      </c>
      <c r="I99" s="1" t="e">
        <f>VLOOKUP(A:A,[1]TDSheet!$A:$I,9,0)</f>
        <v>#N/A</v>
      </c>
      <c r="J99" s="14">
        <f>VLOOKUP(A:A,[2]TDSheet!$A:$F,6,0)</f>
        <v>1185</v>
      </c>
      <c r="K99" s="14">
        <f t="shared" si="15"/>
        <v>-51</v>
      </c>
      <c r="L99" s="14">
        <f>VLOOKUP(A:A,[1]TDSheet!$A:$M,13,0)</f>
        <v>300</v>
      </c>
      <c r="M99" s="14">
        <f>VLOOKUP(A:A,[1]TDSheet!$A:$V,22,0)</f>
        <v>0</v>
      </c>
      <c r="N99" s="14">
        <f>VLOOKUP(A:A,[1]TDSheet!$A:$X,24,0)</f>
        <v>200</v>
      </c>
      <c r="O99" s="14"/>
      <c r="P99" s="14"/>
      <c r="Q99" s="14"/>
      <c r="R99" s="14"/>
      <c r="S99" s="14"/>
      <c r="T99" s="14"/>
      <c r="U99" s="14"/>
      <c r="V99" s="14"/>
      <c r="W99" s="14">
        <f t="shared" si="16"/>
        <v>226.8</v>
      </c>
      <c r="X99" s="16">
        <v>350</v>
      </c>
      <c r="Y99" s="17">
        <f t="shared" si="17"/>
        <v>6.882716049382716</v>
      </c>
      <c r="Z99" s="14">
        <f t="shared" si="18"/>
        <v>3.1349206349206349</v>
      </c>
      <c r="AA99" s="14"/>
      <c r="AB99" s="14"/>
      <c r="AC99" s="14"/>
      <c r="AD99" s="14">
        <f>VLOOKUP(A:A,[1]TDSheet!$A:$AD,30,0)</f>
        <v>0</v>
      </c>
      <c r="AE99" s="14">
        <f>VLOOKUP(A:A,[1]TDSheet!$A:$AE,31,0)</f>
        <v>193.8</v>
      </c>
      <c r="AF99" s="14">
        <f>VLOOKUP(A:A,[1]TDSheet!$A:$AF,32,0)</f>
        <v>223.2</v>
      </c>
      <c r="AG99" s="14">
        <f>VLOOKUP(A:A,[1]TDSheet!$A:$AG,33,0)</f>
        <v>207</v>
      </c>
      <c r="AH99" s="14">
        <f>VLOOKUP(A:A,[3]TDSheet!$A:$D,4,0)</f>
        <v>355</v>
      </c>
      <c r="AI99" s="14" t="e">
        <f>VLOOKUP(A:A,[1]TDSheet!$A:$AI,35,0)</f>
        <v>#N/A</v>
      </c>
      <c r="AJ99" s="14">
        <f t="shared" si="19"/>
        <v>105</v>
      </c>
      <c r="AK99" s="14"/>
      <c r="AL99" s="14"/>
    </row>
    <row r="100" spans="1:38" s="1" customFormat="1" ht="11.1" customHeight="1" outlineLevel="1" x14ac:dyDescent="0.2">
      <c r="A100" s="7" t="s">
        <v>103</v>
      </c>
      <c r="B100" s="7" t="s">
        <v>12</v>
      </c>
      <c r="C100" s="8">
        <v>324</v>
      </c>
      <c r="D100" s="8">
        <v>840</v>
      </c>
      <c r="E100" s="8">
        <v>720</v>
      </c>
      <c r="F100" s="8">
        <v>404</v>
      </c>
      <c r="G100" s="1" t="str">
        <f>VLOOKUP(A:A,[1]TDSheet!$A:$G,7,0)</f>
        <v>нов041,</v>
      </c>
      <c r="H100" s="1">
        <f>VLOOKUP(A:A,[1]TDSheet!$A:$H,8,0)</f>
        <v>0.3</v>
      </c>
      <c r="I100" s="1" t="e">
        <f>VLOOKUP(A:A,[1]TDSheet!$A:$I,9,0)</f>
        <v>#N/A</v>
      </c>
      <c r="J100" s="14">
        <f>VLOOKUP(A:A,[2]TDSheet!$A:$F,6,0)</f>
        <v>776</v>
      </c>
      <c r="K100" s="14">
        <f t="shared" si="15"/>
        <v>-56</v>
      </c>
      <c r="L100" s="14">
        <f>VLOOKUP(A:A,[1]TDSheet!$A:$M,13,0)</f>
        <v>200</v>
      </c>
      <c r="M100" s="14">
        <f>VLOOKUP(A:A,[1]TDSheet!$A:$V,22,0)</f>
        <v>0</v>
      </c>
      <c r="N100" s="14">
        <f>VLOOKUP(A:A,[1]TDSheet!$A:$X,24,0)</f>
        <v>120</v>
      </c>
      <c r="O100" s="14"/>
      <c r="P100" s="14"/>
      <c r="Q100" s="14"/>
      <c r="R100" s="14"/>
      <c r="S100" s="14"/>
      <c r="T100" s="14"/>
      <c r="U100" s="14"/>
      <c r="V100" s="14"/>
      <c r="W100" s="14">
        <f t="shared" si="16"/>
        <v>144</v>
      </c>
      <c r="X100" s="16">
        <v>250</v>
      </c>
      <c r="Y100" s="17">
        <f t="shared" si="17"/>
        <v>6.7638888888888893</v>
      </c>
      <c r="Z100" s="14">
        <f t="shared" si="18"/>
        <v>2.8055555555555554</v>
      </c>
      <c r="AA100" s="14"/>
      <c r="AB100" s="14"/>
      <c r="AC100" s="14"/>
      <c r="AD100" s="14">
        <f>VLOOKUP(A:A,[1]TDSheet!$A:$AD,30,0)</f>
        <v>0</v>
      </c>
      <c r="AE100" s="14">
        <f>VLOOKUP(A:A,[1]TDSheet!$A:$AE,31,0)</f>
        <v>127.8</v>
      </c>
      <c r="AF100" s="14">
        <f>VLOOKUP(A:A,[1]TDSheet!$A:$AF,32,0)</f>
        <v>131.6</v>
      </c>
      <c r="AG100" s="14">
        <f>VLOOKUP(A:A,[1]TDSheet!$A:$AG,33,0)</f>
        <v>130</v>
      </c>
      <c r="AH100" s="14">
        <f>VLOOKUP(A:A,[3]TDSheet!$A:$D,4,0)</f>
        <v>196</v>
      </c>
      <c r="AI100" s="14" t="e">
        <f>VLOOKUP(A:A,[1]TDSheet!$A:$AI,35,0)</f>
        <v>#N/A</v>
      </c>
      <c r="AJ100" s="14">
        <f t="shared" si="19"/>
        <v>75</v>
      </c>
      <c r="AK100" s="14"/>
      <c r="AL100" s="14"/>
    </row>
    <row r="101" spans="1:38" s="1" customFormat="1" ht="11.1" customHeight="1" outlineLevel="1" x14ac:dyDescent="0.2">
      <c r="A101" s="7" t="s">
        <v>104</v>
      </c>
      <c r="B101" s="7" t="s">
        <v>12</v>
      </c>
      <c r="C101" s="8">
        <v>361</v>
      </c>
      <c r="D101" s="8">
        <v>1152</v>
      </c>
      <c r="E101" s="8">
        <v>944</v>
      </c>
      <c r="F101" s="8">
        <v>532</v>
      </c>
      <c r="G101" s="1" t="str">
        <f>VLOOKUP(A:A,[1]TDSheet!$A:$G,7,0)</f>
        <v>нов041,</v>
      </c>
      <c r="H101" s="1">
        <f>VLOOKUP(A:A,[1]TDSheet!$A:$H,8,0)</f>
        <v>0.3</v>
      </c>
      <c r="I101" s="1" t="e">
        <f>VLOOKUP(A:A,[1]TDSheet!$A:$I,9,0)</f>
        <v>#N/A</v>
      </c>
      <c r="J101" s="14">
        <f>VLOOKUP(A:A,[2]TDSheet!$A:$F,6,0)</f>
        <v>976</v>
      </c>
      <c r="K101" s="14">
        <f t="shared" si="15"/>
        <v>-32</v>
      </c>
      <c r="L101" s="14">
        <f>VLOOKUP(A:A,[1]TDSheet!$A:$M,13,0)</f>
        <v>250</v>
      </c>
      <c r="M101" s="14">
        <f>VLOOKUP(A:A,[1]TDSheet!$A:$V,22,0)</f>
        <v>100</v>
      </c>
      <c r="N101" s="14">
        <f>VLOOKUP(A:A,[1]TDSheet!$A:$X,24,0)</f>
        <v>200</v>
      </c>
      <c r="O101" s="14"/>
      <c r="P101" s="14"/>
      <c r="Q101" s="14"/>
      <c r="R101" s="14"/>
      <c r="S101" s="14"/>
      <c r="T101" s="14"/>
      <c r="U101" s="14"/>
      <c r="V101" s="14"/>
      <c r="W101" s="14">
        <f t="shared" si="16"/>
        <v>188.8</v>
      </c>
      <c r="X101" s="16">
        <v>280</v>
      </c>
      <c r="Y101" s="17">
        <f t="shared" si="17"/>
        <v>7.2139830508474576</v>
      </c>
      <c r="Z101" s="14">
        <f t="shared" si="18"/>
        <v>2.8177966101694913</v>
      </c>
      <c r="AA101" s="14"/>
      <c r="AB101" s="14"/>
      <c r="AC101" s="14"/>
      <c r="AD101" s="14">
        <f>VLOOKUP(A:A,[1]TDSheet!$A:$AD,30,0)</f>
        <v>0</v>
      </c>
      <c r="AE101" s="14">
        <f>VLOOKUP(A:A,[1]TDSheet!$A:$AE,31,0)</f>
        <v>167.2</v>
      </c>
      <c r="AF101" s="14">
        <f>VLOOKUP(A:A,[1]TDSheet!$A:$AF,32,0)</f>
        <v>183.8</v>
      </c>
      <c r="AG101" s="14">
        <f>VLOOKUP(A:A,[1]TDSheet!$A:$AG,33,0)</f>
        <v>174</v>
      </c>
      <c r="AH101" s="14">
        <f>VLOOKUP(A:A,[3]TDSheet!$A:$D,4,0)</f>
        <v>241</v>
      </c>
      <c r="AI101" s="14" t="e">
        <f>VLOOKUP(A:A,[1]TDSheet!$A:$AI,35,0)</f>
        <v>#N/A</v>
      </c>
      <c r="AJ101" s="14">
        <f t="shared" si="19"/>
        <v>84</v>
      </c>
      <c r="AK101" s="14"/>
      <c r="AL101" s="14"/>
    </row>
    <row r="102" spans="1:38" s="1" customFormat="1" ht="11.1" customHeight="1" outlineLevel="1" x14ac:dyDescent="0.2">
      <c r="A102" s="7" t="s">
        <v>105</v>
      </c>
      <c r="B102" s="7" t="s">
        <v>12</v>
      </c>
      <c r="C102" s="8">
        <v>212</v>
      </c>
      <c r="D102" s="8">
        <v>800</v>
      </c>
      <c r="E102" s="8">
        <v>637</v>
      </c>
      <c r="F102" s="8">
        <v>350</v>
      </c>
      <c r="G102" s="1" t="str">
        <f>VLOOKUP(A:A,[1]TDSheet!$A:$G,7,0)</f>
        <v>нов041,</v>
      </c>
      <c r="H102" s="1">
        <f>VLOOKUP(A:A,[1]TDSheet!$A:$H,8,0)</f>
        <v>0.3</v>
      </c>
      <c r="I102" s="1" t="e">
        <f>VLOOKUP(A:A,[1]TDSheet!$A:$I,9,0)</f>
        <v>#N/A</v>
      </c>
      <c r="J102" s="14">
        <f>VLOOKUP(A:A,[2]TDSheet!$A:$F,6,0)</f>
        <v>686</v>
      </c>
      <c r="K102" s="14">
        <f t="shared" si="15"/>
        <v>-49</v>
      </c>
      <c r="L102" s="14">
        <f>VLOOKUP(A:A,[1]TDSheet!$A:$M,13,0)</f>
        <v>200</v>
      </c>
      <c r="M102" s="14">
        <f>VLOOKUP(A:A,[1]TDSheet!$A:$V,22,0)</f>
        <v>0</v>
      </c>
      <c r="N102" s="14">
        <f>VLOOKUP(A:A,[1]TDSheet!$A:$X,24,0)</f>
        <v>120</v>
      </c>
      <c r="O102" s="14"/>
      <c r="P102" s="14"/>
      <c r="Q102" s="14"/>
      <c r="R102" s="14"/>
      <c r="S102" s="14"/>
      <c r="T102" s="14"/>
      <c r="U102" s="14"/>
      <c r="V102" s="14"/>
      <c r="W102" s="14">
        <f t="shared" si="16"/>
        <v>127.4</v>
      </c>
      <c r="X102" s="16">
        <v>220</v>
      </c>
      <c r="Y102" s="17">
        <f t="shared" si="17"/>
        <v>6.9858712715855571</v>
      </c>
      <c r="Z102" s="14">
        <f t="shared" si="18"/>
        <v>2.7472527472527473</v>
      </c>
      <c r="AA102" s="14"/>
      <c r="AB102" s="14"/>
      <c r="AC102" s="14"/>
      <c r="AD102" s="14">
        <f>VLOOKUP(A:A,[1]TDSheet!$A:$AD,30,0)</f>
        <v>0</v>
      </c>
      <c r="AE102" s="14">
        <f>VLOOKUP(A:A,[1]TDSheet!$A:$AE,31,0)</f>
        <v>114.4</v>
      </c>
      <c r="AF102" s="14">
        <f>VLOOKUP(A:A,[1]TDSheet!$A:$AF,32,0)</f>
        <v>111.8</v>
      </c>
      <c r="AG102" s="14">
        <f>VLOOKUP(A:A,[1]TDSheet!$A:$AG,33,0)</f>
        <v>116.8</v>
      </c>
      <c r="AH102" s="14">
        <f>VLOOKUP(A:A,[3]TDSheet!$A:$D,4,0)</f>
        <v>178</v>
      </c>
      <c r="AI102" s="14" t="e">
        <f>VLOOKUP(A:A,[1]TDSheet!$A:$AI,35,0)</f>
        <v>#N/A</v>
      </c>
      <c r="AJ102" s="14">
        <f t="shared" si="19"/>
        <v>66</v>
      </c>
      <c r="AK102" s="14"/>
      <c r="AL102" s="14"/>
    </row>
    <row r="103" spans="1:38" s="1" customFormat="1" ht="21.95" customHeight="1" outlineLevel="1" x14ac:dyDescent="0.2">
      <c r="A103" s="7" t="s">
        <v>106</v>
      </c>
      <c r="B103" s="7" t="s">
        <v>8</v>
      </c>
      <c r="C103" s="8">
        <v>12.577</v>
      </c>
      <c r="D103" s="8">
        <v>16.428000000000001</v>
      </c>
      <c r="E103" s="8">
        <v>2.76</v>
      </c>
      <c r="F103" s="8">
        <v>25.832999999999998</v>
      </c>
      <c r="G103" s="1" t="str">
        <f>VLOOKUP(A:A,[1]TDSheet!$A:$G,7,0)</f>
        <v>нов041,</v>
      </c>
      <c r="H103" s="1">
        <f>VLOOKUP(A:A,[1]TDSheet!$A:$H,8,0)</f>
        <v>1</v>
      </c>
      <c r="I103" s="1" t="e">
        <f>VLOOKUP(A:A,[1]TDSheet!$A:$I,9,0)</f>
        <v>#N/A</v>
      </c>
      <c r="J103" s="14">
        <f>VLOOKUP(A:A,[2]TDSheet!$A:$F,6,0)</f>
        <v>9.3000000000000007</v>
      </c>
      <c r="K103" s="14">
        <f t="shared" si="15"/>
        <v>-6.5400000000000009</v>
      </c>
      <c r="L103" s="14">
        <f>VLOOKUP(A:A,[1]TDSheet!$A:$M,13,0)</f>
        <v>0</v>
      </c>
      <c r="M103" s="14">
        <f>VLOOKUP(A:A,[1]TDSheet!$A:$V,22,0)</f>
        <v>0</v>
      </c>
      <c r="N103" s="14">
        <f>VLOOKUP(A:A,[1]TDSheet!$A:$X,24,0)</f>
        <v>0</v>
      </c>
      <c r="O103" s="14"/>
      <c r="P103" s="14"/>
      <c r="Q103" s="14"/>
      <c r="R103" s="14"/>
      <c r="S103" s="14"/>
      <c r="T103" s="14"/>
      <c r="U103" s="14"/>
      <c r="V103" s="14"/>
      <c r="W103" s="14">
        <f t="shared" si="16"/>
        <v>0.55199999999999994</v>
      </c>
      <c r="X103" s="16"/>
      <c r="Y103" s="17">
        <f t="shared" si="17"/>
        <v>46.798913043478265</v>
      </c>
      <c r="Z103" s="14">
        <f t="shared" si="18"/>
        <v>46.798913043478265</v>
      </c>
      <c r="AA103" s="14"/>
      <c r="AB103" s="14"/>
      <c r="AC103" s="14"/>
      <c r="AD103" s="14">
        <f>VLOOKUP(A:A,[1]TDSheet!$A:$AD,30,0)</f>
        <v>0</v>
      </c>
      <c r="AE103" s="14">
        <f>VLOOKUP(A:A,[1]TDSheet!$A:$AE,31,0)</f>
        <v>1.623</v>
      </c>
      <c r="AF103" s="14">
        <f>VLOOKUP(A:A,[1]TDSheet!$A:$AF,32,0)</f>
        <v>3.0329999999999999</v>
      </c>
      <c r="AG103" s="14">
        <f>VLOOKUP(A:A,[1]TDSheet!$A:$AG,33,0)</f>
        <v>0.82799999999999996</v>
      </c>
      <c r="AH103" s="14">
        <f>VLOOKUP(A:A,[3]TDSheet!$A:$D,4,0)</f>
        <v>-1.73</v>
      </c>
      <c r="AI103" s="14" t="str">
        <f>VLOOKUP(A:A,[1]TDSheet!$A:$AI,35,0)</f>
        <v>увел</v>
      </c>
      <c r="AJ103" s="14">
        <f t="shared" si="19"/>
        <v>0</v>
      </c>
      <c r="AK103" s="14"/>
      <c r="AL103" s="14"/>
    </row>
    <row r="104" spans="1:38" s="1" customFormat="1" ht="11.1" customHeight="1" outlineLevel="1" x14ac:dyDescent="0.2">
      <c r="A104" s="7" t="s">
        <v>107</v>
      </c>
      <c r="B104" s="7" t="s">
        <v>12</v>
      </c>
      <c r="C104" s="8">
        <v>7</v>
      </c>
      <c r="D104" s="8">
        <v>24</v>
      </c>
      <c r="E104" s="8">
        <v>4</v>
      </c>
      <c r="F104" s="8">
        <v>21</v>
      </c>
      <c r="G104" s="1" t="str">
        <f>VLOOKUP(A:A,[1]TDSheet!$A:$G,7,0)</f>
        <v>нов 06,11,</v>
      </c>
      <c r="H104" s="1">
        <f>VLOOKUP(A:A,[1]TDSheet!$A:$H,8,0)</f>
        <v>0.33</v>
      </c>
      <c r="I104" s="1" t="e">
        <f>VLOOKUP(A:A,[1]TDSheet!$A:$I,9,0)</f>
        <v>#N/A</v>
      </c>
      <c r="J104" s="14">
        <f>VLOOKUP(A:A,[2]TDSheet!$A:$F,6,0)</f>
        <v>14</v>
      </c>
      <c r="K104" s="14">
        <f t="shared" si="15"/>
        <v>-10</v>
      </c>
      <c r="L104" s="14">
        <f>VLOOKUP(A:A,[1]TDSheet!$A:$M,13,0)</f>
        <v>0</v>
      </c>
      <c r="M104" s="14">
        <f>VLOOKUP(A:A,[1]TDSheet!$A:$V,22,0)</f>
        <v>0</v>
      </c>
      <c r="N104" s="14">
        <f>VLOOKUP(A:A,[1]TDSheet!$A:$X,24,0)</f>
        <v>0</v>
      </c>
      <c r="O104" s="14"/>
      <c r="P104" s="14"/>
      <c r="Q104" s="14"/>
      <c r="R104" s="14"/>
      <c r="S104" s="14"/>
      <c r="T104" s="14"/>
      <c r="U104" s="14"/>
      <c r="V104" s="14"/>
      <c r="W104" s="14">
        <f t="shared" si="16"/>
        <v>0.8</v>
      </c>
      <c r="X104" s="16"/>
      <c r="Y104" s="17">
        <f t="shared" si="17"/>
        <v>26.25</v>
      </c>
      <c r="Z104" s="14">
        <f t="shared" si="18"/>
        <v>26.25</v>
      </c>
      <c r="AA104" s="14"/>
      <c r="AB104" s="14"/>
      <c r="AC104" s="14"/>
      <c r="AD104" s="14">
        <f>VLOOKUP(A:A,[1]TDSheet!$A:$AD,30,0)</f>
        <v>0</v>
      </c>
      <c r="AE104" s="14">
        <f>VLOOKUP(A:A,[1]TDSheet!$A:$AE,31,0)</f>
        <v>0.4</v>
      </c>
      <c r="AF104" s="14">
        <f>VLOOKUP(A:A,[1]TDSheet!$A:$AF,32,0)</f>
        <v>2.6</v>
      </c>
      <c r="AG104" s="14">
        <f>VLOOKUP(A:A,[1]TDSheet!$A:$AG,33,0)</f>
        <v>0.4</v>
      </c>
      <c r="AH104" s="14">
        <f>VLOOKUP(A:A,[3]TDSheet!$A:$D,4,0)</f>
        <v>2</v>
      </c>
      <c r="AI104" s="14" t="str">
        <f>VLOOKUP(A:A,[1]TDSheet!$A:$AI,35,0)</f>
        <v>склад</v>
      </c>
      <c r="AJ104" s="14">
        <f t="shared" si="19"/>
        <v>0</v>
      </c>
      <c r="AK104" s="14"/>
      <c r="AL104" s="14"/>
    </row>
    <row r="105" spans="1:38" s="1" customFormat="1" ht="21.95" customHeight="1" outlineLevel="1" x14ac:dyDescent="0.2">
      <c r="A105" s="7" t="s">
        <v>108</v>
      </c>
      <c r="B105" s="7" t="s">
        <v>8</v>
      </c>
      <c r="C105" s="8">
        <v>26.077999999999999</v>
      </c>
      <c r="D105" s="8"/>
      <c r="E105" s="8">
        <v>13.502000000000001</v>
      </c>
      <c r="F105" s="8">
        <v>11.186</v>
      </c>
      <c r="G105" s="1" t="str">
        <f>VLOOKUP(A:A,[1]TDSheet!$A:$G,7,0)</f>
        <v>н0801,</v>
      </c>
      <c r="H105" s="1">
        <f>VLOOKUP(A:A,[1]TDSheet!$A:$H,8,0)</f>
        <v>1</v>
      </c>
      <c r="I105" s="1" t="e">
        <f>VLOOKUP(A:A,[1]TDSheet!$A:$I,9,0)</f>
        <v>#N/A</v>
      </c>
      <c r="J105" s="14">
        <f>VLOOKUP(A:A,[2]TDSheet!$A:$F,6,0)</f>
        <v>13.3</v>
      </c>
      <c r="K105" s="14">
        <f t="shared" si="15"/>
        <v>0.20199999999999996</v>
      </c>
      <c r="L105" s="14">
        <f>VLOOKUP(A:A,[1]TDSheet!$A:$M,13,0)</f>
        <v>0</v>
      </c>
      <c r="M105" s="14">
        <f>VLOOKUP(A:A,[1]TDSheet!$A:$V,22,0)</f>
        <v>10</v>
      </c>
      <c r="N105" s="14">
        <f>VLOOKUP(A:A,[1]TDSheet!$A:$X,24,0)</f>
        <v>0</v>
      </c>
      <c r="O105" s="14"/>
      <c r="P105" s="14"/>
      <c r="Q105" s="14"/>
      <c r="R105" s="14"/>
      <c r="S105" s="14"/>
      <c r="T105" s="14"/>
      <c r="U105" s="14"/>
      <c r="V105" s="14"/>
      <c r="W105" s="14">
        <f t="shared" si="16"/>
        <v>2.7004000000000001</v>
      </c>
      <c r="X105" s="16"/>
      <c r="Y105" s="17">
        <f t="shared" si="17"/>
        <v>7.8455043697230034</v>
      </c>
      <c r="Z105" s="14">
        <f t="shared" si="18"/>
        <v>4.1423492815879124</v>
      </c>
      <c r="AA105" s="14"/>
      <c r="AB105" s="14"/>
      <c r="AC105" s="14"/>
      <c r="AD105" s="14">
        <f>VLOOKUP(A:A,[1]TDSheet!$A:$AD,30,0)</f>
        <v>0</v>
      </c>
      <c r="AE105" s="14">
        <f>VLOOKUP(A:A,[1]TDSheet!$A:$AE,31,0)</f>
        <v>4.8027999999999995</v>
      </c>
      <c r="AF105" s="14">
        <f>VLOOKUP(A:A,[1]TDSheet!$A:$AF,32,0)</f>
        <v>2.1332</v>
      </c>
      <c r="AG105" s="14">
        <f>VLOOKUP(A:A,[1]TDSheet!$A:$AG,33,0)</f>
        <v>2.7088000000000001</v>
      </c>
      <c r="AH105" s="14">
        <f>VLOOKUP(A:A,[3]TDSheet!$A:$D,4,0)</f>
        <v>-0.66500000000000004</v>
      </c>
      <c r="AI105" s="14" t="str">
        <f>VLOOKUP(A:A,[1]TDSheet!$A:$AI,35,0)</f>
        <v>увел</v>
      </c>
      <c r="AJ105" s="14">
        <f t="shared" si="19"/>
        <v>0</v>
      </c>
      <c r="AK105" s="14"/>
      <c r="AL105" s="14"/>
    </row>
    <row r="106" spans="1:38" s="1" customFormat="1" ht="11.1" customHeight="1" outlineLevel="1" x14ac:dyDescent="0.2">
      <c r="A106" s="7" t="s">
        <v>109</v>
      </c>
      <c r="B106" s="7" t="s">
        <v>12</v>
      </c>
      <c r="C106" s="8">
        <v>34</v>
      </c>
      <c r="D106" s="8">
        <v>1</v>
      </c>
      <c r="E106" s="8">
        <v>5</v>
      </c>
      <c r="F106" s="8">
        <v>29</v>
      </c>
      <c r="G106" s="1" t="str">
        <f>VLOOKUP(A:A,[1]TDSheet!$A:$G,7,0)</f>
        <v>нов14,03</v>
      </c>
      <c r="H106" s="1">
        <f>VLOOKUP(A:A,[1]TDSheet!$A:$H,8,0)</f>
        <v>0.3</v>
      </c>
      <c r="I106" s="1" t="e">
        <f>VLOOKUP(A:A,[1]TDSheet!$A:$I,9,0)</f>
        <v>#N/A</v>
      </c>
      <c r="J106" s="14">
        <f>VLOOKUP(A:A,[2]TDSheet!$A:$F,6,0)</f>
        <v>31</v>
      </c>
      <c r="K106" s="14">
        <f t="shared" si="15"/>
        <v>-26</v>
      </c>
      <c r="L106" s="14">
        <f>VLOOKUP(A:A,[1]TDSheet!$A:$M,13,0)</f>
        <v>0</v>
      </c>
      <c r="M106" s="14">
        <f>VLOOKUP(A:A,[1]TDSheet!$A:$V,22,0)</f>
        <v>0</v>
      </c>
      <c r="N106" s="14">
        <f>VLOOKUP(A:A,[1]TDSheet!$A:$X,24,0)</f>
        <v>0</v>
      </c>
      <c r="O106" s="14"/>
      <c r="P106" s="14"/>
      <c r="Q106" s="14"/>
      <c r="R106" s="14"/>
      <c r="S106" s="14"/>
      <c r="T106" s="14"/>
      <c r="U106" s="14"/>
      <c r="V106" s="14"/>
      <c r="W106" s="14">
        <f t="shared" si="16"/>
        <v>1</v>
      </c>
      <c r="X106" s="16"/>
      <c r="Y106" s="17">
        <f t="shared" si="17"/>
        <v>29</v>
      </c>
      <c r="Z106" s="14">
        <f t="shared" si="18"/>
        <v>29</v>
      </c>
      <c r="AA106" s="14"/>
      <c r="AB106" s="14"/>
      <c r="AC106" s="14"/>
      <c r="AD106" s="14">
        <f>VLOOKUP(A:A,[1]TDSheet!$A:$AD,30,0)</f>
        <v>0</v>
      </c>
      <c r="AE106" s="14">
        <f>VLOOKUP(A:A,[1]TDSheet!$A:$AE,31,0)</f>
        <v>6.2</v>
      </c>
      <c r="AF106" s="14">
        <f>VLOOKUP(A:A,[1]TDSheet!$A:$AF,32,0)</f>
        <v>0.2</v>
      </c>
      <c r="AG106" s="14">
        <f>VLOOKUP(A:A,[1]TDSheet!$A:$AG,33,0)</f>
        <v>4.8</v>
      </c>
      <c r="AH106" s="14">
        <f>VLOOKUP(A:A,[3]TDSheet!$A:$D,4,0)</f>
        <v>-3</v>
      </c>
      <c r="AI106" s="14" t="str">
        <f>VLOOKUP(A:A,[1]TDSheet!$A:$AI,35,0)</f>
        <v>увел</v>
      </c>
      <c r="AJ106" s="14">
        <f t="shared" si="19"/>
        <v>0</v>
      </c>
      <c r="AK106" s="14"/>
      <c r="AL106" s="14"/>
    </row>
    <row r="107" spans="1:38" s="1" customFormat="1" ht="11.1" customHeight="1" outlineLevel="1" x14ac:dyDescent="0.2">
      <c r="A107" s="7" t="s">
        <v>110</v>
      </c>
      <c r="B107" s="7" t="s">
        <v>12</v>
      </c>
      <c r="C107" s="8">
        <v>201</v>
      </c>
      <c r="D107" s="8">
        <v>2</v>
      </c>
      <c r="E107" s="8">
        <v>98</v>
      </c>
      <c r="F107" s="8">
        <v>101</v>
      </c>
      <c r="G107" s="1" t="str">
        <f>VLOOKUP(A:A,[1]TDSheet!$A:$G,7,0)</f>
        <v>завод</v>
      </c>
      <c r="H107" s="1">
        <f>VLOOKUP(A:A,[1]TDSheet!$A:$H,8,0)</f>
        <v>0.3</v>
      </c>
      <c r="I107" s="1" t="e">
        <f>VLOOKUP(A:A,[1]TDSheet!$A:$I,9,0)</f>
        <v>#N/A</v>
      </c>
      <c r="J107" s="14">
        <f>VLOOKUP(A:A,[2]TDSheet!$A:$F,6,0)</f>
        <v>111</v>
      </c>
      <c r="K107" s="14">
        <f t="shared" si="15"/>
        <v>-13</v>
      </c>
      <c r="L107" s="14">
        <f>VLOOKUP(A:A,[1]TDSheet!$A:$M,13,0)</f>
        <v>0</v>
      </c>
      <c r="M107" s="14">
        <f>VLOOKUP(A:A,[1]TDSheet!$A:$V,22,0)</f>
        <v>0</v>
      </c>
      <c r="N107" s="14">
        <f>VLOOKUP(A:A,[1]TDSheet!$A:$X,24,0)</f>
        <v>0</v>
      </c>
      <c r="O107" s="14"/>
      <c r="P107" s="14"/>
      <c r="Q107" s="14"/>
      <c r="R107" s="14"/>
      <c r="S107" s="14"/>
      <c r="T107" s="14"/>
      <c r="U107" s="14"/>
      <c r="V107" s="14"/>
      <c r="W107" s="14">
        <f t="shared" si="16"/>
        <v>19.600000000000001</v>
      </c>
      <c r="X107" s="16">
        <v>20</v>
      </c>
      <c r="Y107" s="17">
        <f t="shared" si="17"/>
        <v>6.1734693877551017</v>
      </c>
      <c r="Z107" s="14">
        <f t="shared" si="18"/>
        <v>5.1530612244897958</v>
      </c>
      <c r="AA107" s="14"/>
      <c r="AB107" s="14"/>
      <c r="AC107" s="14"/>
      <c r="AD107" s="14">
        <f>VLOOKUP(A:A,[1]TDSheet!$A:$AD,30,0)</f>
        <v>0</v>
      </c>
      <c r="AE107" s="14">
        <f>VLOOKUP(A:A,[1]TDSheet!$A:$AE,31,0)</f>
        <v>39.799999999999997</v>
      </c>
      <c r="AF107" s="14">
        <f>VLOOKUP(A:A,[1]TDSheet!$A:$AF,32,0)</f>
        <v>2.8</v>
      </c>
      <c r="AG107" s="14">
        <f>VLOOKUP(A:A,[1]TDSheet!$A:$AG,33,0)</f>
        <v>14.8</v>
      </c>
      <c r="AH107" s="14">
        <f>VLOOKUP(A:A,[3]TDSheet!$A:$D,4,0)</f>
        <v>38</v>
      </c>
      <c r="AI107" s="14" t="str">
        <f>VLOOKUP(A:A,[1]TDSheet!$A:$AI,35,0)</f>
        <v>Макс</v>
      </c>
      <c r="AJ107" s="14">
        <f t="shared" si="19"/>
        <v>6</v>
      </c>
      <c r="AK107" s="14"/>
      <c r="AL107" s="14"/>
    </row>
    <row r="108" spans="1:38" s="1" customFormat="1" ht="11.1" customHeight="1" outlineLevel="1" x14ac:dyDescent="0.2">
      <c r="A108" s="7" t="s">
        <v>116</v>
      </c>
      <c r="B108" s="7" t="s">
        <v>12</v>
      </c>
      <c r="C108" s="8">
        <v>15</v>
      </c>
      <c r="D108" s="8">
        <v>57</v>
      </c>
      <c r="E108" s="8">
        <v>8</v>
      </c>
      <c r="F108" s="8">
        <v>61</v>
      </c>
      <c r="G108" s="1" t="str">
        <f>VLOOKUP(A:A,[1]TDSheet!$A:$G,7,0)</f>
        <v>нов1804,</v>
      </c>
      <c r="H108" s="1">
        <f>VLOOKUP(A:A,[1]TDSheet!$A:$H,8,0)</f>
        <v>0.12</v>
      </c>
      <c r="I108" s="1" t="e">
        <f>VLOOKUP(A:A,[1]TDSheet!$A:$I,9,0)</f>
        <v>#N/A</v>
      </c>
      <c r="J108" s="14">
        <f>VLOOKUP(A:A,[2]TDSheet!$A:$F,6,0)</f>
        <v>36</v>
      </c>
      <c r="K108" s="14">
        <f t="shared" si="15"/>
        <v>-28</v>
      </c>
      <c r="L108" s="14">
        <f>VLOOKUP(A:A,[1]TDSheet!$A:$M,13,0)</f>
        <v>50</v>
      </c>
      <c r="M108" s="14">
        <f>VLOOKUP(A:A,[1]TDSheet!$A:$V,22,0)</f>
        <v>0</v>
      </c>
      <c r="N108" s="14">
        <f>VLOOKUP(A:A,[1]TDSheet!$A:$X,24,0)</f>
        <v>0</v>
      </c>
      <c r="O108" s="14"/>
      <c r="P108" s="14"/>
      <c r="Q108" s="14"/>
      <c r="R108" s="14"/>
      <c r="S108" s="14"/>
      <c r="T108" s="14"/>
      <c r="U108" s="14"/>
      <c r="V108" s="14"/>
      <c r="W108" s="14">
        <f t="shared" si="16"/>
        <v>1.6</v>
      </c>
      <c r="X108" s="16"/>
      <c r="Y108" s="17">
        <f t="shared" si="17"/>
        <v>69.375</v>
      </c>
      <c r="Z108" s="14">
        <f t="shared" si="18"/>
        <v>38.125</v>
      </c>
      <c r="AA108" s="14"/>
      <c r="AB108" s="14"/>
      <c r="AC108" s="14"/>
      <c r="AD108" s="14">
        <f>VLOOKUP(A:A,[1]TDSheet!$A:$AD,30,0)</f>
        <v>0</v>
      </c>
      <c r="AE108" s="14">
        <f>VLOOKUP(A:A,[1]TDSheet!$A:$AE,31,0)</f>
        <v>0</v>
      </c>
      <c r="AF108" s="14">
        <f>VLOOKUP(A:A,[1]TDSheet!$A:$AF,32,0)</f>
        <v>0</v>
      </c>
      <c r="AG108" s="14">
        <f>VLOOKUP(A:A,[1]TDSheet!$A:$AG,33,0)</f>
        <v>33.4</v>
      </c>
      <c r="AH108" s="14">
        <v>0</v>
      </c>
      <c r="AI108" s="20" t="s">
        <v>145</v>
      </c>
      <c r="AJ108" s="14">
        <f t="shared" si="19"/>
        <v>0</v>
      </c>
      <c r="AK108" s="14"/>
      <c r="AL108" s="14"/>
    </row>
    <row r="109" spans="1:38" s="1" customFormat="1" ht="11.1" customHeight="1" outlineLevel="1" x14ac:dyDescent="0.2">
      <c r="A109" s="7" t="s">
        <v>117</v>
      </c>
      <c r="B109" s="7" t="s">
        <v>8</v>
      </c>
      <c r="C109" s="8">
        <v>155.006</v>
      </c>
      <c r="D109" s="8">
        <v>778.64499999999998</v>
      </c>
      <c r="E109" s="18">
        <v>183.11799999999999</v>
      </c>
      <c r="F109" s="18">
        <v>557.98699999999997</v>
      </c>
      <c r="G109" s="1">
        <f>VLOOKUP(A:A,[1]TDSheet!$A:$G,7,0)</f>
        <v>0</v>
      </c>
      <c r="H109" s="1">
        <f>VLOOKUP(A:A,[1]TDSheet!$A:$H,8,0)</f>
        <v>0</v>
      </c>
      <c r="I109" s="1" t="e">
        <f>VLOOKUP(A:A,[1]TDSheet!$A:$I,9,0)</f>
        <v>#N/A</v>
      </c>
      <c r="J109" s="14">
        <f>VLOOKUP(A:A,[2]TDSheet!$A:$F,6,0)</f>
        <v>200.072</v>
      </c>
      <c r="K109" s="14">
        <f t="shared" si="15"/>
        <v>-16.954000000000008</v>
      </c>
      <c r="L109" s="14">
        <f>VLOOKUP(A:A,[1]TDSheet!$A:$M,13,0)</f>
        <v>0</v>
      </c>
      <c r="M109" s="14">
        <f>VLOOKUP(A:A,[1]TDSheet!$A:$V,22,0)</f>
        <v>0</v>
      </c>
      <c r="N109" s="14">
        <f>VLOOKUP(A:A,[1]TDSheet!$A:$X,24,0)</f>
        <v>0</v>
      </c>
      <c r="O109" s="14"/>
      <c r="P109" s="14"/>
      <c r="Q109" s="14"/>
      <c r="R109" s="14"/>
      <c r="S109" s="14"/>
      <c r="T109" s="14"/>
      <c r="U109" s="14"/>
      <c r="V109" s="14"/>
      <c r="W109" s="14">
        <f t="shared" si="16"/>
        <v>36.623599999999996</v>
      </c>
      <c r="X109" s="16"/>
      <c r="Y109" s="17">
        <f t="shared" si="17"/>
        <v>15.23572232112627</v>
      </c>
      <c r="Z109" s="14">
        <f t="shared" si="18"/>
        <v>15.23572232112627</v>
      </c>
      <c r="AA109" s="14"/>
      <c r="AB109" s="14"/>
      <c r="AC109" s="14"/>
      <c r="AD109" s="14">
        <f>VLOOKUP(A:A,[1]TDSheet!$A:$AD,30,0)</f>
        <v>0</v>
      </c>
      <c r="AE109" s="14">
        <f>VLOOKUP(A:A,[1]TDSheet!$A:$AE,31,0)</f>
        <v>109.792</v>
      </c>
      <c r="AF109" s="14">
        <f>VLOOKUP(A:A,[1]TDSheet!$A:$AF,32,0)</f>
        <v>129.19659999999999</v>
      </c>
      <c r="AG109" s="14">
        <f>VLOOKUP(A:A,[1]TDSheet!$A:$AG,33,0)</f>
        <v>94.830799999999996</v>
      </c>
      <c r="AH109" s="14">
        <f>VLOOKUP(A:A,[3]TDSheet!$A:$D,4,0)</f>
        <v>1.395</v>
      </c>
      <c r="AI109" s="14">
        <f>VLOOKUP(A:A,[1]TDSheet!$A:$AI,35,0)</f>
        <v>0</v>
      </c>
      <c r="AJ109" s="14">
        <f t="shared" si="19"/>
        <v>0</v>
      </c>
      <c r="AK109" s="14"/>
      <c r="AL109" s="14"/>
    </row>
    <row r="110" spans="1:38" s="1" customFormat="1" ht="11.1" customHeight="1" outlineLevel="1" x14ac:dyDescent="0.2">
      <c r="A110" s="7" t="s">
        <v>111</v>
      </c>
      <c r="B110" s="7" t="s">
        <v>8</v>
      </c>
      <c r="C110" s="8">
        <v>165.93899999999999</v>
      </c>
      <c r="D110" s="8">
        <v>2282.91</v>
      </c>
      <c r="E110" s="18">
        <v>610.18799999999999</v>
      </c>
      <c r="F110" s="18">
        <v>1618.1320000000001</v>
      </c>
      <c r="G110" s="1">
        <f>VLOOKUP(A:A,[1]TDSheet!$A:$G,7,0)</f>
        <v>0</v>
      </c>
      <c r="H110" s="1">
        <f>VLOOKUP(A:A,[1]TDSheet!$A:$H,8,0)</f>
        <v>0</v>
      </c>
      <c r="I110" s="1" t="e">
        <f>VLOOKUP(A:A,[1]TDSheet!$A:$I,9,0)</f>
        <v>#N/A</v>
      </c>
      <c r="J110" s="14">
        <f>VLOOKUP(A:A,[2]TDSheet!$A:$F,6,0)</f>
        <v>618.63499999999999</v>
      </c>
      <c r="K110" s="14">
        <f t="shared" si="15"/>
        <v>-8.4470000000000027</v>
      </c>
      <c r="L110" s="14">
        <f>VLOOKUP(A:A,[1]TDSheet!$A:$M,13,0)</f>
        <v>0</v>
      </c>
      <c r="M110" s="14">
        <f>VLOOKUP(A:A,[1]TDSheet!$A:$V,22,0)</f>
        <v>0</v>
      </c>
      <c r="N110" s="14">
        <f>VLOOKUP(A:A,[1]TDSheet!$A:$X,24,0)</f>
        <v>0</v>
      </c>
      <c r="O110" s="14"/>
      <c r="P110" s="14"/>
      <c r="Q110" s="14"/>
      <c r="R110" s="14"/>
      <c r="S110" s="14"/>
      <c r="T110" s="14"/>
      <c r="U110" s="14"/>
      <c r="V110" s="14"/>
      <c r="W110" s="14">
        <f t="shared" si="16"/>
        <v>122.0376</v>
      </c>
      <c r="X110" s="16"/>
      <c r="Y110" s="17">
        <f t="shared" si="17"/>
        <v>13.259290579296874</v>
      </c>
      <c r="Z110" s="14">
        <f t="shared" si="18"/>
        <v>13.259290579296874</v>
      </c>
      <c r="AA110" s="14"/>
      <c r="AB110" s="14"/>
      <c r="AC110" s="14"/>
      <c r="AD110" s="14">
        <f>VLOOKUP(A:A,[1]TDSheet!$A:$AD,30,0)</f>
        <v>0</v>
      </c>
      <c r="AE110" s="14">
        <f>VLOOKUP(A:A,[1]TDSheet!$A:$AE,31,0)</f>
        <v>347.07679999999999</v>
      </c>
      <c r="AF110" s="14">
        <f>VLOOKUP(A:A,[1]TDSheet!$A:$AF,32,0)</f>
        <v>271.80399999999997</v>
      </c>
      <c r="AG110" s="14">
        <f>VLOOKUP(A:A,[1]TDSheet!$A:$AG,33,0)</f>
        <v>329.8956</v>
      </c>
      <c r="AH110" s="14">
        <f>VLOOKUP(A:A,[3]TDSheet!$A:$D,4,0)</f>
        <v>6.1230000000000002</v>
      </c>
      <c r="AI110" s="14">
        <f>VLOOKUP(A:A,[1]TDSheet!$A:$AI,35,0)</f>
        <v>0</v>
      </c>
      <c r="AJ110" s="14">
        <f t="shared" si="19"/>
        <v>0</v>
      </c>
      <c r="AK110" s="14"/>
      <c r="AL110" s="14"/>
    </row>
    <row r="111" spans="1:38" s="1" customFormat="1" ht="21.95" customHeight="1" outlineLevel="1" x14ac:dyDescent="0.2">
      <c r="A111" s="7" t="s">
        <v>112</v>
      </c>
      <c r="B111" s="7" t="s">
        <v>12</v>
      </c>
      <c r="C111" s="8"/>
      <c r="D111" s="8">
        <v>500</v>
      </c>
      <c r="E111" s="18">
        <v>3</v>
      </c>
      <c r="F111" s="18">
        <v>497</v>
      </c>
      <c r="G111" s="13">
        <v>0</v>
      </c>
      <c r="H111" s="1">
        <v>0</v>
      </c>
      <c r="I111" s="1" t="e">
        <f>VLOOKUP(A:A,[1]TDSheet!$A:$I,9,0)</f>
        <v>#N/A</v>
      </c>
      <c r="J111" s="14">
        <f>VLOOKUP(A:A,[2]TDSheet!$A:$F,6,0)</f>
        <v>3</v>
      </c>
      <c r="K111" s="14">
        <f t="shared" si="15"/>
        <v>0</v>
      </c>
      <c r="L111" s="14">
        <v>0</v>
      </c>
      <c r="M111" s="14">
        <v>0</v>
      </c>
      <c r="N111" s="14">
        <v>0</v>
      </c>
      <c r="O111" s="14"/>
      <c r="P111" s="14"/>
      <c r="Q111" s="14"/>
      <c r="R111" s="14"/>
      <c r="S111" s="14"/>
      <c r="T111" s="14"/>
      <c r="U111" s="14"/>
      <c r="V111" s="14"/>
      <c r="W111" s="14">
        <f t="shared" si="16"/>
        <v>0.6</v>
      </c>
      <c r="X111" s="16"/>
      <c r="Y111" s="17">
        <f t="shared" si="17"/>
        <v>828.33333333333337</v>
      </c>
      <c r="Z111" s="14">
        <f t="shared" si="18"/>
        <v>828.33333333333337</v>
      </c>
      <c r="AA111" s="14"/>
      <c r="AB111" s="14"/>
      <c r="AC111" s="14"/>
      <c r="AD111" s="14">
        <v>0</v>
      </c>
      <c r="AE111" s="14">
        <v>0</v>
      </c>
      <c r="AF111" s="14">
        <v>0</v>
      </c>
      <c r="AG111" s="14">
        <v>0</v>
      </c>
      <c r="AH111" s="14">
        <f>VLOOKUP(A:A,[3]TDSheet!$A:$D,4,0)</f>
        <v>3</v>
      </c>
      <c r="AI111" s="14" t="e">
        <f>VLOOKUP(A:A,[1]TDSheet!$A:$AI,35,0)</f>
        <v>#N/A</v>
      </c>
      <c r="AJ111" s="14">
        <f t="shared" si="19"/>
        <v>0</v>
      </c>
      <c r="AK111" s="14"/>
      <c r="AL111" s="14"/>
    </row>
    <row r="112" spans="1:38" s="1" customFormat="1" ht="21.95" customHeight="1" outlineLevel="1" x14ac:dyDescent="0.2">
      <c r="A112" s="7" t="s">
        <v>113</v>
      </c>
      <c r="B112" s="7" t="s">
        <v>12</v>
      </c>
      <c r="C112" s="8"/>
      <c r="D112" s="8">
        <v>1000</v>
      </c>
      <c r="E112" s="18">
        <v>7</v>
      </c>
      <c r="F112" s="18">
        <v>993</v>
      </c>
      <c r="G112" s="13">
        <v>0</v>
      </c>
      <c r="H112" s="1">
        <v>0</v>
      </c>
      <c r="I112" s="1" t="e">
        <f>VLOOKUP(A:A,[1]TDSheet!$A:$I,9,0)</f>
        <v>#N/A</v>
      </c>
      <c r="J112" s="14">
        <f>VLOOKUP(A:A,[2]TDSheet!$A:$F,6,0)</f>
        <v>7</v>
      </c>
      <c r="K112" s="14">
        <f t="shared" si="15"/>
        <v>0</v>
      </c>
      <c r="L112" s="14">
        <v>0</v>
      </c>
      <c r="M112" s="14">
        <v>0</v>
      </c>
      <c r="N112" s="14">
        <v>0</v>
      </c>
      <c r="O112" s="14"/>
      <c r="P112" s="14"/>
      <c r="Q112" s="14"/>
      <c r="R112" s="14"/>
      <c r="S112" s="14"/>
      <c r="T112" s="14"/>
      <c r="U112" s="14"/>
      <c r="V112" s="14"/>
      <c r="W112" s="14">
        <f t="shared" si="16"/>
        <v>1.4</v>
      </c>
      <c r="X112" s="16"/>
      <c r="Y112" s="17">
        <f t="shared" si="17"/>
        <v>709.28571428571433</v>
      </c>
      <c r="Z112" s="14">
        <f t="shared" si="18"/>
        <v>709.28571428571433</v>
      </c>
      <c r="AA112" s="14"/>
      <c r="AB112" s="14"/>
      <c r="AC112" s="14"/>
      <c r="AD112" s="14">
        <v>0</v>
      </c>
      <c r="AE112" s="14">
        <v>0</v>
      </c>
      <c r="AF112" s="14">
        <v>0</v>
      </c>
      <c r="AG112" s="14">
        <v>0</v>
      </c>
      <c r="AH112" s="14">
        <f>VLOOKUP(A:A,[3]TDSheet!$A:$D,4,0)</f>
        <v>7</v>
      </c>
      <c r="AI112" s="14" t="e">
        <f>VLOOKUP(A:A,[1]TDSheet!$A:$AI,35,0)</f>
        <v>#N/A</v>
      </c>
      <c r="AJ112" s="14">
        <f t="shared" si="19"/>
        <v>0</v>
      </c>
      <c r="AK112" s="14"/>
      <c r="AL112" s="14"/>
    </row>
    <row r="113" spans="1:38" s="1" customFormat="1" ht="11.1" customHeight="1" outlineLevel="1" x14ac:dyDescent="0.2">
      <c r="A113" s="7" t="s">
        <v>114</v>
      </c>
      <c r="B113" s="7" t="s">
        <v>12</v>
      </c>
      <c r="C113" s="8">
        <v>714</v>
      </c>
      <c r="D113" s="8">
        <v>20</v>
      </c>
      <c r="E113" s="8">
        <v>450</v>
      </c>
      <c r="F113" s="18">
        <v>271</v>
      </c>
      <c r="G113" s="1" t="str">
        <f>VLOOKUP(A:A,[1]TDSheet!$A:$G,7,0)</f>
        <v>отк</v>
      </c>
      <c r="H113" s="1">
        <f>VLOOKUP(A:A,[1]TDSheet!$A:$H,8,0)</f>
        <v>0</v>
      </c>
      <c r="I113" s="1" t="e">
        <f>VLOOKUP(A:A,[1]TDSheet!$A:$I,9,0)</f>
        <v>#N/A</v>
      </c>
      <c r="J113" s="14">
        <f>VLOOKUP(A:A,[2]TDSheet!$A:$F,6,0)</f>
        <v>464</v>
      </c>
      <c r="K113" s="14">
        <f t="shared" si="15"/>
        <v>-14</v>
      </c>
      <c r="L113" s="14">
        <f>VLOOKUP(A:A,[1]TDSheet!$A:$M,13,0)</f>
        <v>0</v>
      </c>
      <c r="M113" s="14">
        <f>VLOOKUP(A:A,[1]TDSheet!$A:$V,22,0)</f>
        <v>0</v>
      </c>
      <c r="N113" s="14">
        <f>VLOOKUP(A:A,[1]TDSheet!$A:$X,24,0)</f>
        <v>0</v>
      </c>
      <c r="O113" s="14"/>
      <c r="P113" s="14"/>
      <c r="Q113" s="14"/>
      <c r="R113" s="14"/>
      <c r="S113" s="14"/>
      <c r="T113" s="14"/>
      <c r="U113" s="14"/>
      <c r="V113" s="14"/>
      <c r="W113" s="14">
        <f t="shared" si="16"/>
        <v>90</v>
      </c>
      <c r="X113" s="16"/>
      <c r="Y113" s="17">
        <f t="shared" si="17"/>
        <v>3.0111111111111111</v>
      </c>
      <c r="Z113" s="14">
        <f t="shared" si="18"/>
        <v>3.0111111111111111</v>
      </c>
      <c r="AA113" s="14"/>
      <c r="AB113" s="14"/>
      <c r="AC113" s="14"/>
      <c r="AD113" s="14">
        <f>VLOOKUP(A:A,[1]TDSheet!$A:$AD,30,0)</f>
        <v>0</v>
      </c>
      <c r="AE113" s="14">
        <f>VLOOKUP(A:A,[1]TDSheet!$A:$AE,31,0)</f>
        <v>282.8</v>
      </c>
      <c r="AF113" s="14">
        <f>VLOOKUP(A:A,[1]TDSheet!$A:$AF,32,0)</f>
        <v>320.39999999999998</v>
      </c>
      <c r="AG113" s="14">
        <f>VLOOKUP(A:A,[1]TDSheet!$A:$AG,33,0)</f>
        <v>230.4</v>
      </c>
      <c r="AH113" s="14">
        <f>VLOOKUP(A:A,[3]TDSheet!$A:$D,4,0)</f>
        <v>6</v>
      </c>
      <c r="AI113" s="14">
        <f>VLOOKUP(A:A,[1]TDSheet!$A:$AI,35,0)</f>
        <v>0</v>
      </c>
      <c r="AJ113" s="14">
        <f t="shared" si="19"/>
        <v>0</v>
      </c>
      <c r="AK113" s="14"/>
      <c r="AL113" s="14"/>
    </row>
    <row r="114" spans="1:38" s="1" customFormat="1" ht="11.1" customHeight="1" outlineLevel="1" x14ac:dyDescent="0.2">
      <c r="A114" s="7" t="s">
        <v>115</v>
      </c>
      <c r="B114" s="7" t="s">
        <v>12</v>
      </c>
      <c r="C114" s="8">
        <v>115</v>
      </c>
      <c r="D114" s="8">
        <v>443</v>
      </c>
      <c r="E114" s="8">
        <v>156</v>
      </c>
      <c r="F114" s="18">
        <v>259</v>
      </c>
      <c r="G114" s="1" t="str">
        <f>VLOOKUP(A:A,[1]TDSheet!$A:$G,7,0)</f>
        <v>отк</v>
      </c>
      <c r="H114" s="1">
        <f>VLOOKUP(A:A,[1]TDSheet!$A:$H,8,0)</f>
        <v>0</v>
      </c>
      <c r="I114" s="1" t="e">
        <f>VLOOKUP(A:A,[1]TDSheet!$A:$I,9,0)</f>
        <v>#N/A</v>
      </c>
      <c r="J114" s="14">
        <f>VLOOKUP(A:A,[2]TDSheet!$A:$F,6,0)</f>
        <v>165</v>
      </c>
      <c r="K114" s="14">
        <f t="shared" si="15"/>
        <v>-9</v>
      </c>
      <c r="L114" s="14">
        <f>VLOOKUP(A:A,[1]TDSheet!$A:$M,13,0)</f>
        <v>0</v>
      </c>
      <c r="M114" s="14">
        <f>VLOOKUP(A:A,[1]TDSheet!$A:$V,22,0)</f>
        <v>0</v>
      </c>
      <c r="N114" s="14">
        <f>VLOOKUP(A:A,[1]TDSheet!$A:$X,24,0)</f>
        <v>0</v>
      </c>
      <c r="O114" s="14"/>
      <c r="P114" s="14"/>
      <c r="Q114" s="14"/>
      <c r="R114" s="14"/>
      <c r="S114" s="14"/>
      <c r="T114" s="14"/>
      <c r="U114" s="14"/>
      <c r="V114" s="14"/>
      <c r="W114" s="14">
        <f t="shared" si="16"/>
        <v>31.2</v>
      </c>
      <c r="X114" s="16"/>
      <c r="Y114" s="17">
        <f t="shared" si="17"/>
        <v>8.3012820512820511</v>
      </c>
      <c r="Z114" s="14">
        <f t="shared" si="18"/>
        <v>8.3012820512820511</v>
      </c>
      <c r="AA114" s="14"/>
      <c r="AB114" s="14"/>
      <c r="AC114" s="14"/>
      <c r="AD114" s="14">
        <f>VLOOKUP(A:A,[1]TDSheet!$A:$AD,30,0)</f>
        <v>0</v>
      </c>
      <c r="AE114" s="14">
        <f>VLOOKUP(A:A,[1]TDSheet!$A:$AE,31,0)</f>
        <v>100.2</v>
      </c>
      <c r="AF114" s="14">
        <f>VLOOKUP(A:A,[1]TDSheet!$A:$AF,32,0)</f>
        <v>117</v>
      </c>
      <c r="AG114" s="14">
        <f>VLOOKUP(A:A,[1]TDSheet!$A:$AG,33,0)</f>
        <v>87.8</v>
      </c>
      <c r="AH114" s="14">
        <f>VLOOKUP(A:A,[3]TDSheet!$A:$D,4,0)</f>
        <v>2</v>
      </c>
      <c r="AI114" s="14">
        <f>VLOOKUP(A:A,[1]TDSheet!$A:$AI,35,0)</f>
        <v>0</v>
      </c>
      <c r="AJ114" s="14">
        <f t="shared" si="19"/>
        <v>0</v>
      </c>
      <c r="AK114" s="14"/>
      <c r="AL114" s="14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2025-05-01T10:11:08Z</dcterms:modified>
</cp:coreProperties>
</file>