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987E2F-0C2F-44A6-9B6A-71C89D1A1A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Y257" i="1" s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4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174" i="1" l="1"/>
  <c r="BN174" i="1"/>
  <c r="Z174" i="1"/>
  <c r="BP213" i="1"/>
  <c r="BN213" i="1"/>
  <c r="Z213" i="1"/>
  <c r="BP236" i="1"/>
  <c r="BN236" i="1"/>
  <c r="Z236" i="1"/>
  <c r="BP281" i="1"/>
  <c r="BN281" i="1"/>
  <c r="Z281" i="1"/>
  <c r="Z282" i="1" s="1"/>
  <c r="BP330" i="1"/>
  <c r="BN330" i="1"/>
  <c r="Z330" i="1"/>
  <c r="BP371" i="1"/>
  <c r="BN371" i="1"/>
  <c r="Z371" i="1"/>
  <c r="BP406" i="1"/>
  <c r="BN406" i="1"/>
  <c r="Z406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Z23" i="1"/>
  <c r="BN23" i="1"/>
  <c r="Z39" i="1"/>
  <c r="BN39" i="1"/>
  <c r="D583" i="1"/>
  <c r="Z58" i="1"/>
  <c r="BN58" i="1"/>
  <c r="Y63" i="1"/>
  <c r="Y69" i="1"/>
  <c r="Z72" i="1"/>
  <c r="BN72" i="1"/>
  <c r="Z87" i="1"/>
  <c r="BN87" i="1"/>
  <c r="Z96" i="1"/>
  <c r="BN96" i="1"/>
  <c r="Z111" i="1"/>
  <c r="BN111" i="1"/>
  <c r="Y114" i="1"/>
  <c r="Z121" i="1"/>
  <c r="BN121" i="1"/>
  <c r="Y150" i="1"/>
  <c r="BP149" i="1"/>
  <c r="BN149" i="1"/>
  <c r="Z149" i="1"/>
  <c r="Z150" i="1" s="1"/>
  <c r="BP153" i="1"/>
  <c r="BN153" i="1"/>
  <c r="Z153" i="1"/>
  <c r="BP203" i="1"/>
  <c r="BN203" i="1"/>
  <c r="Z203" i="1"/>
  <c r="BP221" i="1"/>
  <c r="BN221" i="1"/>
  <c r="Z221" i="1"/>
  <c r="BP263" i="1"/>
  <c r="BN263" i="1"/>
  <c r="Z263" i="1"/>
  <c r="BP316" i="1"/>
  <c r="BN316" i="1"/>
  <c r="Z316" i="1"/>
  <c r="BP350" i="1"/>
  <c r="BN350" i="1"/>
  <c r="Z350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71" i="1"/>
  <c r="BN471" i="1"/>
  <c r="Z471" i="1"/>
  <c r="BP495" i="1"/>
  <c r="BN495" i="1"/>
  <c r="Z495" i="1"/>
  <c r="G583" i="1"/>
  <c r="Y157" i="1"/>
  <c r="Y362" i="1"/>
  <c r="Y427" i="1"/>
  <c r="Y82" i="1"/>
  <c r="BP80" i="1"/>
  <c r="BN80" i="1"/>
  <c r="Z80" i="1"/>
  <c r="BP94" i="1"/>
  <c r="BN94" i="1"/>
  <c r="Z94" i="1"/>
  <c r="BP107" i="1"/>
  <c r="BN107" i="1"/>
  <c r="Z107" i="1"/>
  <c r="BP119" i="1"/>
  <c r="BN119" i="1"/>
  <c r="Z119" i="1"/>
  <c r="BP134" i="1"/>
  <c r="BN134" i="1"/>
  <c r="Z134" i="1"/>
  <c r="BP155" i="1"/>
  <c r="BN155" i="1"/>
  <c r="Z155" i="1"/>
  <c r="BP176" i="1"/>
  <c r="BN176" i="1"/>
  <c r="Z176" i="1"/>
  <c r="BP182" i="1"/>
  <c r="BN182" i="1"/>
  <c r="Z182" i="1"/>
  <c r="BP205" i="1"/>
  <c r="BN205" i="1"/>
  <c r="Z205" i="1"/>
  <c r="BP215" i="1"/>
  <c r="BN215" i="1"/>
  <c r="Z215" i="1"/>
  <c r="Y227" i="1"/>
  <c r="BP225" i="1"/>
  <c r="BN225" i="1"/>
  <c r="Z225" i="1"/>
  <c r="BP238" i="1"/>
  <c r="BN238" i="1"/>
  <c r="Z238" i="1"/>
  <c r="BP265" i="1"/>
  <c r="BN265" i="1"/>
  <c r="Z265" i="1"/>
  <c r="BP273" i="1"/>
  <c r="BN273" i="1"/>
  <c r="Z273" i="1"/>
  <c r="P583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83" i="1"/>
  <c r="Y296" i="1"/>
  <c r="BP295" i="1"/>
  <c r="BN295" i="1"/>
  <c r="Z295" i="1"/>
  <c r="Z296" i="1" s="1"/>
  <c r="BP300" i="1"/>
  <c r="BN300" i="1"/>
  <c r="Z300" i="1"/>
  <c r="Z302" i="1" s="1"/>
  <c r="BP320" i="1"/>
  <c r="BN320" i="1"/>
  <c r="Z320" i="1"/>
  <c r="BP336" i="1"/>
  <c r="BN336" i="1"/>
  <c r="Z336" i="1"/>
  <c r="BP342" i="1"/>
  <c r="BN342" i="1"/>
  <c r="Z342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583" i="1"/>
  <c r="X575" i="1"/>
  <c r="X576" i="1" s="1"/>
  <c r="Z25" i="1"/>
  <c r="BN25" i="1"/>
  <c r="Z31" i="1"/>
  <c r="Z32" i="1" s="1"/>
  <c r="BN31" i="1"/>
  <c r="BP31" i="1"/>
  <c r="Y32" i="1"/>
  <c r="Z37" i="1"/>
  <c r="BN37" i="1"/>
  <c r="Y42" i="1"/>
  <c r="Z50" i="1"/>
  <c r="BN50" i="1"/>
  <c r="Z54" i="1"/>
  <c r="BN54" i="1"/>
  <c r="Y62" i="1"/>
  <c r="Z60" i="1"/>
  <c r="BN60" i="1"/>
  <c r="BP66" i="1"/>
  <c r="BN66" i="1"/>
  <c r="BP74" i="1"/>
  <c r="BN74" i="1"/>
  <c r="Z74" i="1"/>
  <c r="Y101" i="1"/>
  <c r="BP93" i="1"/>
  <c r="BN93" i="1"/>
  <c r="Z93" i="1"/>
  <c r="BP98" i="1"/>
  <c r="BN98" i="1"/>
  <c r="Z98" i="1"/>
  <c r="BP113" i="1"/>
  <c r="BN113" i="1"/>
  <c r="Z113" i="1"/>
  <c r="BP123" i="1"/>
  <c r="BN123" i="1"/>
  <c r="Z123" i="1"/>
  <c r="BP144" i="1"/>
  <c r="BN144" i="1"/>
  <c r="Z144" i="1"/>
  <c r="BP172" i="1"/>
  <c r="BN172" i="1"/>
  <c r="Z172" i="1"/>
  <c r="Y185" i="1"/>
  <c r="Y184" i="1"/>
  <c r="BP181" i="1"/>
  <c r="BN181" i="1"/>
  <c r="Z181" i="1"/>
  <c r="BP183" i="1"/>
  <c r="BN183" i="1"/>
  <c r="Z183" i="1"/>
  <c r="Y199" i="1"/>
  <c r="BP197" i="1"/>
  <c r="BN197" i="1"/>
  <c r="Z197" i="1"/>
  <c r="BP209" i="1"/>
  <c r="BN209" i="1"/>
  <c r="Z209" i="1"/>
  <c r="BP219" i="1"/>
  <c r="BN219" i="1"/>
  <c r="Z219" i="1"/>
  <c r="BP234" i="1"/>
  <c r="BN234" i="1"/>
  <c r="Z234" i="1"/>
  <c r="L583" i="1"/>
  <c r="BP261" i="1"/>
  <c r="BN261" i="1"/>
  <c r="Z261" i="1"/>
  <c r="Y274" i="1"/>
  <c r="BP272" i="1"/>
  <c r="BN272" i="1"/>
  <c r="Z272" i="1"/>
  <c r="BP314" i="1"/>
  <c r="BN314" i="1"/>
  <c r="Z314" i="1"/>
  <c r="BP328" i="1"/>
  <c r="BN328" i="1"/>
  <c r="Z328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Y77" i="1"/>
  <c r="Y83" i="1"/>
  <c r="E583" i="1"/>
  <c r="F583" i="1"/>
  <c r="Y115" i="1"/>
  <c r="Y125" i="1"/>
  <c r="Y129" i="1"/>
  <c r="Y140" i="1"/>
  <c r="Y223" i="1"/>
  <c r="Y228" i="1"/>
  <c r="K583" i="1"/>
  <c r="Y244" i="1"/>
  <c r="Y325" i="1"/>
  <c r="Y345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Y446" i="1"/>
  <c r="AD583" i="1"/>
  <c r="F9" i="1"/>
  <c r="J9" i="1"/>
  <c r="F10" i="1"/>
  <c r="Z22" i="1"/>
  <c r="BN22" i="1"/>
  <c r="BP22" i="1"/>
  <c r="Z24" i="1"/>
  <c r="BN24" i="1"/>
  <c r="Z26" i="1"/>
  <c r="BN26" i="1"/>
  <c r="X577" i="1"/>
  <c r="Y29" i="1"/>
  <c r="C583" i="1"/>
  <c r="Z38" i="1"/>
  <c r="BN38" i="1"/>
  <c r="BP38" i="1"/>
  <c r="Z40" i="1"/>
  <c r="BN40" i="1"/>
  <c r="Y41" i="1"/>
  <c r="Z44" i="1"/>
  <c r="Z45" i="1" s="1"/>
  <c r="BN44" i="1"/>
  <c r="BP44" i="1"/>
  <c r="Y45" i="1"/>
  <c r="Z49" i="1"/>
  <c r="BN49" i="1"/>
  <c r="BP49" i="1"/>
  <c r="Z51" i="1"/>
  <c r="BN51" i="1"/>
  <c r="Z53" i="1"/>
  <c r="BN53" i="1"/>
  <c r="Y56" i="1"/>
  <c r="Z59" i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83" i="1"/>
  <c r="Y151" i="1"/>
  <c r="Y156" i="1"/>
  <c r="Z154" i="1"/>
  <c r="BN154" i="1"/>
  <c r="BP154" i="1"/>
  <c r="BP171" i="1"/>
  <c r="BN171" i="1"/>
  <c r="Z171" i="1"/>
  <c r="BP175" i="1"/>
  <c r="BN175" i="1"/>
  <c r="Z175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Y222" i="1"/>
  <c r="BP214" i="1"/>
  <c r="BN214" i="1"/>
  <c r="Z214" i="1"/>
  <c r="BP218" i="1"/>
  <c r="BN218" i="1"/>
  <c r="Z218" i="1"/>
  <c r="H9" i="1"/>
  <c r="Y28" i="1"/>
  <c r="Y55" i="1"/>
  <c r="Y90" i="1"/>
  <c r="Y108" i="1"/>
  <c r="Y13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Z251" i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BN260" i="1"/>
  <c r="BP260" i="1"/>
  <c r="Z262" i="1"/>
  <c r="BN262" i="1"/>
  <c r="Z264" i="1"/>
  <c r="BN264" i="1"/>
  <c r="Y267" i="1"/>
  <c r="M583" i="1"/>
  <c r="Z271" i="1"/>
  <c r="BN271" i="1"/>
  <c r="BP271" i="1"/>
  <c r="Y275" i="1"/>
  <c r="O583" i="1"/>
  <c r="Y283" i="1"/>
  <c r="Z279" i="1"/>
  <c r="BN279" i="1"/>
  <c r="BP280" i="1"/>
  <c r="BN280" i="1"/>
  <c r="Y282" i="1"/>
  <c r="BP301" i="1"/>
  <c r="BN301" i="1"/>
  <c r="Z301" i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39" i="1"/>
  <c r="Y266" i="1"/>
  <c r="BP313" i="1"/>
  <c r="BN313" i="1"/>
  <c r="Z313" i="1"/>
  <c r="Y317" i="1"/>
  <c r="BP321" i="1"/>
  <c r="BN321" i="1"/>
  <c r="Z321" i="1"/>
  <c r="BP329" i="1"/>
  <c r="BN329" i="1"/>
  <c r="Z329" i="1"/>
  <c r="BP337" i="1"/>
  <c r="BN337" i="1"/>
  <c r="Z337" i="1"/>
  <c r="Y339" i="1"/>
  <c r="BP343" i="1"/>
  <c r="BN343" i="1"/>
  <c r="Z343" i="1"/>
  <c r="BP360" i="1"/>
  <c r="BN360" i="1"/>
  <c r="Z360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Z397" i="1" s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BP421" i="1"/>
  <c r="BN421" i="1"/>
  <c r="Z421" i="1"/>
  <c r="BP425" i="1"/>
  <c r="BN425" i="1"/>
  <c r="Z425" i="1"/>
  <c r="BP442" i="1"/>
  <c r="BN442" i="1"/>
  <c r="Z442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Y583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05" i="1" l="1"/>
  <c r="Z445" i="1"/>
  <c r="Z362" i="1"/>
  <c r="Z274" i="1"/>
  <c r="Z239" i="1"/>
  <c r="Z156" i="1"/>
  <c r="Z124" i="1"/>
  <c r="Z77" i="1"/>
  <c r="Z68" i="1"/>
  <c r="Z222" i="1"/>
  <c r="Z547" i="1"/>
  <c r="Z374" i="1"/>
  <c r="Z345" i="1"/>
  <c r="Z324" i="1"/>
  <c r="Z199" i="1"/>
  <c r="Z62" i="1"/>
  <c r="Z41" i="1"/>
  <c r="Z529" i="1"/>
  <c r="Z184" i="1"/>
  <c r="Z554" i="1"/>
  <c r="Z539" i="1"/>
  <c r="Z338" i="1"/>
  <c r="Z332" i="1"/>
  <c r="Y577" i="1"/>
  <c r="Z210" i="1"/>
  <c r="Y574" i="1"/>
  <c r="Z521" i="1"/>
  <c r="Z499" i="1"/>
  <c r="Z481" i="1"/>
  <c r="Z427" i="1"/>
  <c r="Z487" i="1"/>
  <c r="Z408" i="1"/>
  <c r="Z317" i="1"/>
  <c r="Z266" i="1"/>
  <c r="Z256" i="1"/>
  <c r="Z178" i="1"/>
  <c r="Z108" i="1"/>
  <c r="Z100" i="1"/>
  <c r="Z89" i="1"/>
  <c r="Z55" i="1"/>
  <c r="Y573" i="1"/>
  <c r="Y575" i="1"/>
  <c r="Z28" i="1"/>
  <c r="Z578" i="1" l="1"/>
  <c r="Y576" i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<sst xmlns="http://schemas.openxmlformats.org/spreadsheetml/2006/main" count="2614" uniqueCount="939">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</sst>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45780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0.45833333333333331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4</v>
      </c>
      <c r="Y49" s="642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4.1553571428571434</v>
      </c>
      <c r="BN49" s="64">
        <f t="shared" ref="BN49:BN54" si="8">IFERROR(Y49*I49/H49,"0")</f>
        <v>11.635</v>
      </c>
      <c r="BO49" s="64">
        <f t="shared" ref="BO49:BO54" si="9">IFERROR(1/J49*(X49/H49),"0")</f>
        <v>5.580357142857143E-3</v>
      </c>
      <c r="BP49" s="64">
        <f t="shared" ref="BP49:BP54" si="10">IFERROR(1/J49*(Y49/H49),"0")</f>
        <v>1.5625E-2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18</v>
      </c>
      <c r="Y52" s="642">
        <f t="shared" si="6"/>
        <v>20</v>
      </c>
      <c r="Z52" s="36">
        <f>IFERROR(IF(Y52=0,"",ROUNDUP(Y52/H52,0)*0.00902),"")</f>
        <v>4.5100000000000001E-2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18.945</v>
      </c>
      <c r="BN52" s="64">
        <f t="shared" si="8"/>
        <v>21.05</v>
      </c>
      <c r="BO52" s="64">
        <f t="shared" si="9"/>
        <v>3.4090909090909088E-2</v>
      </c>
      <c r="BP52" s="64">
        <f t="shared" si="10"/>
        <v>3.787878787878788E-2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4.8571428571428568</v>
      </c>
      <c r="Y55" s="643">
        <f>IFERROR(Y49/H49,"0")+IFERROR(Y50/H50,"0")+IFERROR(Y51/H51,"0")+IFERROR(Y52/H52,"0")+IFERROR(Y53/H53,"0")+IFERROR(Y54/H54,"0")</f>
        <v>6</v>
      </c>
      <c r="Z55" s="643">
        <f>IFERROR(IF(Z49="",0,Z49),"0")+IFERROR(IF(Z50="",0,Z50),"0")+IFERROR(IF(Z51="",0,Z51),"0")+IFERROR(IF(Z52="",0,Z52),"0")+IFERROR(IF(Z53="",0,Z53),"0")+IFERROR(IF(Z54="",0,Z54),"0")</f>
        <v>6.4079999999999998E-2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22</v>
      </c>
      <c r="Y56" s="643">
        <f>IFERROR(SUM(Y49:Y54),"0")</f>
        <v>31.2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61</v>
      </c>
      <c r="Y58" s="642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63.456944444444431</v>
      </c>
      <c r="BN58" s="64">
        <f>IFERROR(Y58*I58/H58,"0")</f>
        <v>67.410000000000011</v>
      </c>
      <c r="BO58" s="64">
        <f>IFERROR(1/J58*(X58/H58),"0")</f>
        <v>8.8252314814814811E-2</v>
      </c>
      <c r="BP58" s="64">
        <f>IFERROR(1/J58*(Y58/H58),"0")</f>
        <v>9.3750000000000014E-2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5.6481481481481479</v>
      </c>
      <c r="Y62" s="643">
        <f>IFERROR(Y58/H58,"0")+IFERROR(Y59/H59,"0")+IFERROR(Y60/H60,"0")+IFERROR(Y61/H61,"0")</f>
        <v>6.0000000000000009</v>
      </c>
      <c r="Z62" s="643">
        <f>IFERROR(IF(Z58="",0,Z58),"0")+IFERROR(IF(Z59="",0,Z59),"0")+IFERROR(IF(Z60="",0,Z60),"0")+IFERROR(IF(Z61="",0,Z61),"0")</f>
        <v>0.11388000000000001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61</v>
      </c>
      <c r="Y63" s="643">
        <f>IFERROR(SUM(Y58:Y61),"0")</f>
        <v>64.800000000000011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8</v>
      </c>
      <c r="Y66" s="642">
        <f>IFERROR(IF(X66="",0,CEILING((X66/$H66),1)*$H66),"")</f>
        <v>9</v>
      </c>
      <c r="Z66" s="36">
        <f>IFERROR(IF(Y66=0,"",ROUNDUP(Y66/H66,0)*0.00502),"")</f>
        <v>2.5100000000000001E-2</v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8.4444444444444446</v>
      </c>
      <c r="BN66" s="64">
        <f>IFERROR(Y66*I66/H66,"0")</f>
        <v>9.4999999999999982</v>
      </c>
      <c r="BO66" s="64">
        <f>IFERROR(1/J66*(X66/H66),"0")</f>
        <v>1.8993352326685663E-2</v>
      </c>
      <c r="BP66" s="64">
        <f>IFERROR(1/J66*(Y66/H66),"0")</f>
        <v>2.1367521367521368E-2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4.4444444444444446</v>
      </c>
      <c r="Y68" s="643">
        <f>IFERROR(Y65/H65,"0")+IFERROR(Y66/H66,"0")+IFERROR(Y67/H67,"0")</f>
        <v>5</v>
      </c>
      <c r="Z68" s="643">
        <f>IFERROR(IF(Z65="",0,Z65),"0")+IFERROR(IF(Z66="",0,Z66),"0")+IFERROR(IF(Z67="",0,Z67),"0")</f>
        <v>2.5100000000000001E-2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8</v>
      </c>
      <c r="Y69" s="643">
        <f>IFERROR(SUM(Y65:Y67),"0")</f>
        <v>9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21</v>
      </c>
      <c r="Y88" s="642">
        <f>IFERROR(IF(X88="",0,CEILING((X88/$H88),1)*$H88),"")</f>
        <v>22.5</v>
      </c>
      <c r="Z88" s="36">
        <f>IFERROR(IF(Y88=0,"",ROUNDUP(Y88/H88,0)*0.00902),"")</f>
        <v>4.5100000000000001E-2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21.98</v>
      </c>
      <c r="BN88" s="64">
        <f>IFERROR(Y88*I88/H88,"0")</f>
        <v>23.549999999999997</v>
      </c>
      <c r="BO88" s="64">
        <f>IFERROR(1/J88*(X88/H88),"0")</f>
        <v>3.5353535353535359E-2</v>
      </c>
      <c r="BP88" s="64">
        <f>IFERROR(1/J88*(Y88/H88),"0")</f>
        <v>3.787878787878788E-2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4.666666666666667</v>
      </c>
      <c r="Y89" s="643">
        <f>IFERROR(Y86/H86,"0")+IFERROR(Y87/H87,"0")+IFERROR(Y88/H88,"0")</f>
        <v>5</v>
      </c>
      <c r="Z89" s="643">
        <f>IFERROR(IF(Z86="",0,Z86),"0")+IFERROR(IF(Z87="",0,Z87),"0")+IFERROR(IF(Z88="",0,Z88),"0")</f>
        <v>4.5100000000000001E-2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21</v>
      </c>
      <c r="Y90" s="643">
        <f>IFERROR(SUM(Y86:Y88),"0")</f>
        <v>22.5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35</v>
      </c>
      <c r="Y92" s="642">
        <f t="shared" ref="Y92:Y99" si="16">IFERROR(IF(X92="",0,CEILING((X92/$H92),1)*$H92),"")</f>
        <v>42</v>
      </c>
      <c r="Z92" s="36">
        <f>IFERROR(IF(Y92=0,"",ROUNDUP(Y92/H92,0)*0.01898),"")</f>
        <v>9.4899999999999998E-2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37.162500000000001</v>
      </c>
      <c r="BN92" s="64">
        <f t="shared" ref="BN92:BN99" si="18">IFERROR(Y92*I92/H92,"0")</f>
        <v>44.594999999999999</v>
      </c>
      <c r="BO92" s="64">
        <f t="shared" ref="BO92:BO99" si="19">IFERROR(1/J92*(X92/H92),"0")</f>
        <v>6.5104166666666657E-2</v>
      </c>
      <c r="BP92" s="64">
        <f t="shared" ref="BP92:BP99" si="20">IFERROR(1/J92*(Y92/H92),"0")</f>
        <v>7.8125E-2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90</v>
      </c>
      <c r="Y96" s="642">
        <f t="shared" si="16"/>
        <v>91.800000000000011</v>
      </c>
      <c r="Z96" s="36">
        <f>IFERROR(IF(Y96=0,"",ROUNDUP(Y96/H96,0)*0.00651),"")</f>
        <v>0.22134000000000001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98.399999999999991</v>
      </c>
      <c r="BN96" s="64">
        <f t="shared" si="18"/>
        <v>100.36799999999999</v>
      </c>
      <c r="BO96" s="64">
        <f t="shared" si="19"/>
        <v>0.18315018315018314</v>
      </c>
      <c r="BP96" s="64">
        <f t="shared" si="20"/>
        <v>0.18681318681318682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37.499999999999993</v>
      </c>
      <c r="Y100" s="643">
        <f>IFERROR(Y92/H92,"0")+IFERROR(Y93/H93,"0")+IFERROR(Y94/H94,"0")+IFERROR(Y95/H95,"0")+IFERROR(Y96/H96,"0")+IFERROR(Y97/H97,"0")+IFERROR(Y98/H98,"0")+IFERROR(Y99/H99,"0")</f>
        <v>39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0.31624000000000002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125</v>
      </c>
      <c r="Y101" s="643">
        <f>IFERROR(SUM(Y92:Y99),"0")</f>
        <v>133.80000000000001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64</v>
      </c>
      <c r="Y106" s="642">
        <f>IFERROR(IF(X106="",0,CEILING((X106/$H106),1)*$H106),"")</f>
        <v>67.5</v>
      </c>
      <c r="Z106" s="36">
        <f>IFERROR(IF(Y106=0,"",ROUNDUP(Y106/H106,0)*0.00902),"")</f>
        <v>0.1353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66.986666666666665</v>
      </c>
      <c r="BN106" s="64">
        <f>IFERROR(Y106*I106/H106,"0")</f>
        <v>70.650000000000006</v>
      </c>
      <c r="BO106" s="64">
        <f>IFERROR(1/J106*(X106/H106),"0")</f>
        <v>0.10774410774410774</v>
      </c>
      <c r="BP106" s="64">
        <f>IFERROR(1/J106*(Y106/H106),"0")</f>
        <v>0.11363636363636365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14.222222222222221</v>
      </c>
      <c r="Y108" s="643">
        <f>IFERROR(Y104/H104,"0")+IFERROR(Y105/H105,"0")+IFERROR(Y106/H106,"0")+IFERROR(Y107/H107,"0")</f>
        <v>15</v>
      </c>
      <c r="Z108" s="643">
        <f>IFERROR(IF(Z104="",0,Z104),"0")+IFERROR(IF(Z105="",0,Z105),"0")+IFERROR(IF(Z106="",0,Z106),"0")+IFERROR(IF(Z107="",0,Z107),"0")</f>
        <v>0.1353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64</v>
      </c>
      <c r="Y109" s="643">
        <f>IFERROR(SUM(Y104:Y107),"0")</f>
        <v>67.5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32</v>
      </c>
      <c r="Y169" s="642">
        <f t="shared" ref="Y169:Y177" si="26">IFERROR(IF(X169="",0,CEILING((X169/$H169),1)*$H169),"")</f>
        <v>33.6</v>
      </c>
      <c r="Z169" s="36">
        <f>IFERROR(IF(Y169=0,"",ROUNDUP(Y169/H169,0)*0.00902),"")</f>
        <v>7.2160000000000002E-2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34.057142857142857</v>
      </c>
      <c r="BN169" s="64">
        <f t="shared" ref="BN169:BN177" si="28">IFERROR(Y169*I169/H169,"0")</f>
        <v>35.76</v>
      </c>
      <c r="BO169" s="64">
        <f t="shared" ref="BO169:BO177" si="29">IFERROR(1/J169*(X169/H169),"0")</f>
        <v>5.772005772005772E-2</v>
      </c>
      <c r="BP169" s="64">
        <f t="shared" ref="BP169:BP177" si="30">IFERROR(1/J169*(Y169/H169),"0")</f>
        <v>6.0606060606060608E-2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68</v>
      </c>
      <c r="Y171" s="642">
        <f t="shared" si="26"/>
        <v>71.400000000000006</v>
      </c>
      <c r="Z171" s="36">
        <f>IFERROR(IF(Y171=0,"",ROUNDUP(Y171/H171,0)*0.00902),"")</f>
        <v>0.15334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71.399999999999991</v>
      </c>
      <c r="BN171" s="64">
        <f t="shared" si="28"/>
        <v>74.97</v>
      </c>
      <c r="BO171" s="64">
        <f t="shared" si="29"/>
        <v>0.12265512265512266</v>
      </c>
      <c r="BP171" s="64">
        <f t="shared" si="30"/>
        <v>0.12878787878787878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70</v>
      </c>
      <c r="Y172" s="64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57.142857142857139</v>
      </c>
      <c r="Y178" s="643">
        <f>IFERROR(Y169/H169,"0")+IFERROR(Y170/H170,"0")+IFERROR(Y171/H171,"0")+IFERROR(Y172/H172,"0")+IFERROR(Y173/H173,"0")+IFERROR(Y174/H174,"0")+IFERROR(Y175/H175,"0")+IFERROR(Y176/H176,"0")+IFERROR(Y177/H177,"0")</f>
        <v>59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0.39617999999999998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170</v>
      </c>
      <c r="Y179" s="643">
        <f>IFERROR(SUM(Y169:Y177),"0")</f>
        <v>176.4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10</v>
      </c>
      <c r="Y202" s="642">
        <f t="shared" ref="Y202:Y209" si="31">IFERROR(IF(X202="",0,CEILING((X202/$H202),1)*$H202),"")</f>
        <v>10.8</v>
      </c>
      <c r="Z202" s="36">
        <f>IFERROR(IF(Y202=0,"",ROUNDUP(Y202/H202,0)*0.00902),"")</f>
        <v>1.804E-2</v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10.388888888888889</v>
      </c>
      <c r="BN202" s="64">
        <f t="shared" ref="BN202:BN209" si="33">IFERROR(Y202*I202/H202,"0")</f>
        <v>11.22</v>
      </c>
      <c r="BO202" s="64">
        <f t="shared" ref="BO202:BO209" si="34">IFERROR(1/J202*(X202/H202),"0")</f>
        <v>1.4029180695847361E-2</v>
      </c>
      <c r="BP202" s="64">
        <f t="shared" ref="BP202:BP209" si="35">IFERROR(1/J202*(Y202/H202),"0")</f>
        <v>1.5151515151515152E-2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14</v>
      </c>
      <c r="Y203" s="642">
        <f t="shared" si="31"/>
        <v>16.200000000000003</v>
      </c>
      <c r="Z203" s="36">
        <f>IFERROR(IF(Y203=0,"",ROUNDUP(Y203/H203,0)*0.00902),"")</f>
        <v>2.7060000000000001E-2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14.544444444444444</v>
      </c>
      <c r="BN203" s="64">
        <f t="shared" si="33"/>
        <v>16.830000000000002</v>
      </c>
      <c r="BO203" s="64">
        <f t="shared" si="34"/>
        <v>1.9640852974186308E-2</v>
      </c>
      <c r="BP203" s="64">
        <f t="shared" si="35"/>
        <v>2.2727272727272731E-2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22</v>
      </c>
      <c r="Y205" s="642">
        <f t="shared" si="31"/>
        <v>27</v>
      </c>
      <c r="Z205" s="36">
        <f>IFERROR(IF(Y205=0,"",ROUNDUP(Y205/H205,0)*0.00902),"")</f>
        <v>4.5100000000000001E-2</v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22.855555555555554</v>
      </c>
      <c r="BN205" s="64">
        <f t="shared" si="33"/>
        <v>28.049999999999997</v>
      </c>
      <c r="BO205" s="64">
        <f t="shared" si="34"/>
        <v>3.0864197530864196E-2</v>
      </c>
      <c r="BP205" s="64">
        <f t="shared" si="35"/>
        <v>3.787878787878788E-2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8.518518518518519</v>
      </c>
      <c r="Y210" s="643">
        <f>IFERROR(Y202/H202,"0")+IFERROR(Y203/H203,"0")+IFERROR(Y204/H204,"0")+IFERROR(Y205/H205,"0")+IFERROR(Y206/H206,"0")+IFERROR(Y207/H207,"0")+IFERROR(Y208/H208,"0")+IFERROR(Y209/H209,"0")</f>
        <v>10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9.0200000000000002E-2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46</v>
      </c>
      <c r="Y211" s="643">
        <f>IFERROR(SUM(Y202:Y209),"0")</f>
        <v>54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159</v>
      </c>
      <c r="Y216" s="642">
        <f t="shared" si="36"/>
        <v>160.79999999999998</v>
      </c>
      <c r="Z216" s="36">
        <f t="shared" ref="Z216:Z221" si="41">IFERROR(IF(Y216=0,"",ROUNDUP(Y216/H216,0)*0.00651),"")</f>
        <v>0.43617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176.88749999999999</v>
      </c>
      <c r="BN216" s="64">
        <f t="shared" si="38"/>
        <v>178.89</v>
      </c>
      <c r="BO216" s="64">
        <f t="shared" si="39"/>
        <v>0.36401098901098905</v>
      </c>
      <c r="BP216" s="64">
        <f t="shared" si="40"/>
        <v>0.36813186813186816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179</v>
      </c>
      <c r="Y218" s="642">
        <f t="shared" si="36"/>
        <v>180</v>
      </c>
      <c r="Z218" s="36">
        <f t="shared" si="41"/>
        <v>0.48825000000000002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197.79500000000002</v>
      </c>
      <c r="BN218" s="64">
        <f t="shared" si="38"/>
        <v>198.9</v>
      </c>
      <c r="BO218" s="64">
        <f t="shared" si="39"/>
        <v>0.4097985347985349</v>
      </c>
      <c r="BP218" s="64">
        <f t="shared" si="40"/>
        <v>0.41208791208791212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163</v>
      </c>
      <c r="Y219" s="642">
        <f t="shared" si="36"/>
        <v>163.19999999999999</v>
      </c>
      <c r="Z219" s="36">
        <f t="shared" si="41"/>
        <v>0.44268000000000002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180.11500000000001</v>
      </c>
      <c r="BN219" s="64">
        <f t="shared" si="38"/>
        <v>180.33600000000001</v>
      </c>
      <c r="BO219" s="64">
        <f t="shared" si="39"/>
        <v>0.37316849816849823</v>
      </c>
      <c r="BP219" s="64">
        <f t="shared" si="40"/>
        <v>0.37362637362637363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40</v>
      </c>
      <c r="Y220" s="642">
        <f t="shared" si="36"/>
        <v>40.799999999999997</v>
      </c>
      <c r="Z220" s="36">
        <f t="shared" si="41"/>
        <v>0.11067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44.20000000000001</v>
      </c>
      <c r="BN220" s="64">
        <f t="shared" si="38"/>
        <v>45.084000000000003</v>
      </c>
      <c r="BO220" s="64">
        <f t="shared" si="39"/>
        <v>9.1575091575091583E-2</v>
      </c>
      <c r="BP220" s="64">
        <f t="shared" si="40"/>
        <v>9.3406593406593408E-2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135</v>
      </c>
      <c r="Y221" s="642">
        <f t="shared" si="36"/>
        <v>136.79999999999998</v>
      </c>
      <c r="Z221" s="36">
        <f t="shared" si="41"/>
        <v>0.37107000000000001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149.51249999999999</v>
      </c>
      <c r="BN221" s="64">
        <f t="shared" si="38"/>
        <v>151.50599999999997</v>
      </c>
      <c r="BO221" s="64">
        <f t="shared" si="39"/>
        <v>0.30906593406593408</v>
      </c>
      <c r="BP221" s="64">
        <f t="shared" si="40"/>
        <v>0.31318681318681318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281.66666666666663</v>
      </c>
      <c r="Y222" s="643">
        <f>IFERROR(Y213/H213,"0")+IFERROR(Y214/H214,"0")+IFERROR(Y215/H215,"0")+IFERROR(Y216/H216,"0")+IFERROR(Y217/H217,"0")+IFERROR(Y218/H218,"0")+IFERROR(Y219/H219,"0")+IFERROR(Y220/H220,"0")+IFERROR(Y221/H221,"0")</f>
        <v>284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1.84884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676</v>
      </c>
      <c r="Y223" s="643">
        <f>IFERROR(SUM(Y213:Y221),"0")</f>
        <v>681.59999999999991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3</v>
      </c>
      <c r="Y247" s="642">
        <f>IFERROR(IF(X247="",0,CEILING((X247/$H247),1)*$H247),"")</f>
        <v>4.32</v>
      </c>
      <c r="Z247" s="36">
        <f>IFERROR(IF(Y247=0,"",ROUNDUP(Y247/H247,0)*0.0059),"")</f>
        <v>1.18E-2</v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3.2638888888888888</v>
      </c>
      <c r="BN247" s="64">
        <f>IFERROR(Y247*I247/H247,"0")</f>
        <v>4.7</v>
      </c>
      <c r="BO247" s="64">
        <f>IFERROR(1/J247*(X247/H247),"0")</f>
        <v>6.4300411522633738E-3</v>
      </c>
      <c r="BP247" s="64">
        <f>IFERROR(1/J247*(Y247/H247),"0")</f>
        <v>9.2592592592592587E-3</v>
      </c>
    </row>
    <row r="248" spans="1:68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1.3888888888888888</v>
      </c>
      <c r="Y248" s="643">
        <f>IFERROR(Y247/H247,"0")</f>
        <v>2</v>
      </c>
      <c r="Z248" s="643">
        <f>IFERROR(IF(Z247="",0,Z247),"0")</f>
        <v>1.18E-2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3</v>
      </c>
      <c r="Y249" s="643">
        <f>IFERROR(SUM(Y247:Y247),"0")</f>
        <v>4.32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80</v>
      </c>
      <c r="Y280" s="642">
        <f>IFERROR(IF(X280="",0,CEILING((X280/$H280),1)*$H280),"")</f>
        <v>81.599999999999994</v>
      </c>
      <c r="Z280" s="36">
        <f>IFERROR(IF(Y280=0,"",ROUNDUP(Y280/H280,0)*0.00651),"")</f>
        <v>0.22134000000000001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86</v>
      </c>
      <c r="BN280" s="64">
        <f>IFERROR(Y280*I280/H280,"0")</f>
        <v>87.72</v>
      </c>
      <c r="BO280" s="64">
        <f>IFERROR(1/J280*(X280/H280),"0")</f>
        <v>0.18315018315018317</v>
      </c>
      <c r="BP280" s="64">
        <f>IFERROR(1/J280*(Y280/H280),"0")</f>
        <v>0.18681318681318682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33.333333333333336</v>
      </c>
      <c r="Y282" s="643">
        <f>IFERROR(Y278/H278,"0")+IFERROR(Y279/H279,"0")+IFERROR(Y280/H280,"0")+IFERROR(Y281/H281,"0")</f>
        <v>34</v>
      </c>
      <c r="Z282" s="643">
        <f>IFERROR(IF(Z278="",0,Z278),"0")+IFERROR(IF(Z279="",0,Z279),"0")+IFERROR(IF(Z280="",0,Z280),"0")+IFERROR(IF(Z281="",0,Z281),"0")</f>
        <v>0.22134000000000001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80</v>
      </c>
      <c r="Y283" s="643">
        <f>IFERROR(SUM(Y278:Y281),"0")</f>
        <v>81.599999999999994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16</v>
      </c>
      <c r="Y341" s="642">
        <f>IFERROR(IF(X341="",0,CEILING((X341/$H341),1)*$H341),"")</f>
        <v>18.240000000000002</v>
      </c>
      <c r="Z341" s="36">
        <f>IFERROR(IF(Y341=0,"",ROUNDUP(Y341/H341,0)*0.00753),"")</f>
        <v>4.5179999999999998E-2</v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17.473684210526315</v>
      </c>
      <c r="BN341" s="64">
        <f>IFERROR(Y341*I341/H341,"0")</f>
        <v>19.920000000000002</v>
      </c>
      <c r="BO341" s="64">
        <f>IFERROR(1/J341*(X341/H341),"0")</f>
        <v>3.3738191632928474E-2</v>
      </c>
      <c r="BP341" s="64">
        <f>IFERROR(1/J341*(Y341/H341),"0")</f>
        <v>3.8461538461538464E-2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2</v>
      </c>
      <c r="Y344" s="642">
        <f>IFERROR(IF(X344="",0,CEILING((X344/$H344),1)*$H344),"")</f>
        <v>2.5499999999999998</v>
      </c>
      <c r="Z344" s="36">
        <f>IFERROR(IF(Y344=0,"",ROUNDUP(Y344/H344,0)*0.00651),"")</f>
        <v>6.5100000000000002E-3</v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2.2588235294117647</v>
      </c>
      <c r="BN344" s="64">
        <f>IFERROR(Y344*I344/H344,"0")</f>
        <v>2.88</v>
      </c>
      <c r="BO344" s="64">
        <f>IFERROR(1/J344*(X344/H344),"0")</f>
        <v>4.3094160741219576E-3</v>
      </c>
      <c r="BP344" s="64">
        <f>IFERROR(1/J344*(Y344/H344),"0")</f>
        <v>5.4945054945054949E-3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6.0474716202270384</v>
      </c>
      <c r="Y345" s="643">
        <f>IFERROR(Y341/H341,"0")+IFERROR(Y342/H342,"0")+IFERROR(Y343/H343,"0")+IFERROR(Y344/H344,"0")</f>
        <v>7.0000000000000009</v>
      </c>
      <c r="Z345" s="643">
        <f>IFERROR(IF(Z341="",0,Z341),"0")+IFERROR(IF(Z342="",0,Z342),"0")+IFERROR(IF(Z343="",0,Z343),"0")+IFERROR(IF(Z344="",0,Z344),"0")</f>
        <v>5.169E-2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18</v>
      </c>
      <c r="Y346" s="643">
        <f>IFERROR(SUM(Y341:Y344),"0")</f>
        <v>20.790000000000003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188</v>
      </c>
      <c r="Y367" s="642">
        <f t="shared" ref="Y367:Y373" si="57">IFERROR(IF(X367="",0,CEILING((X367/$H367),1)*$H367),"")</f>
        <v>195</v>
      </c>
      <c r="Z367" s="36">
        <f>IFERROR(IF(Y367=0,"",ROUNDUP(Y367/H367,0)*0.02175),"")</f>
        <v>0.28275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194.01600000000002</v>
      </c>
      <c r="BN367" s="64">
        <f t="shared" ref="BN367:BN373" si="59">IFERROR(Y367*I367/H367,"0")</f>
        <v>201.23999999999998</v>
      </c>
      <c r="BO367" s="64">
        <f t="shared" ref="BO367:BO373" si="60">IFERROR(1/J367*(X367/H367),"0")</f>
        <v>0.26111111111111107</v>
      </c>
      <c r="BP367" s="64">
        <f t="shared" ref="BP367:BP373" si="61">IFERROR(1/J367*(Y367/H367),"0")</f>
        <v>0.27083333333333331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515</v>
      </c>
      <c r="Y368" s="642">
        <f t="shared" si="57"/>
        <v>525</v>
      </c>
      <c r="Z368" s="36">
        <f>IFERROR(IF(Y368=0,"",ROUNDUP(Y368/H368,0)*0.02175),"")</f>
        <v>0.76124999999999998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531.48</v>
      </c>
      <c r="BN368" s="64">
        <f t="shared" si="59"/>
        <v>541.79999999999995</v>
      </c>
      <c r="BO368" s="64">
        <f t="shared" si="60"/>
        <v>0.71527777777777779</v>
      </c>
      <c r="BP368" s="64">
        <f t="shared" si="61"/>
        <v>0.72916666666666663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145</v>
      </c>
      <c r="Y369" s="642">
        <f t="shared" si="57"/>
        <v>150</v>
      </c>
      <c r="Z369" s="36">
        <f>IFERROR(IF(Y369=0,"",ROUNDUP(Y369/H369,0)*0.02175),"")</f>
        <v>0.21749999999999997</v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149.63999999999999</v>
      </c>
      <c r="BN369" s="64">
        <f t="shared" si="59"/>
        <v>154.80000000000001</v>
      </c>
      <c r="BO369" s="64">
        <f t="shared" si="60"/>
        <v>0.20138888888888887</v>
      </c>
      <c r="BP369" s="64">
        <f t="shared" si="61"/>
        <v>0.20833333333333331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192</v>
      </c>
      <c r="Y370" s="642">
        <f t="shared" si="57"/>
        <v>195</v>
      </c>
      <c r="Z370" s="36">
        <f>IFERROR(IF(Y370=0,"",ROUNDUP(Y370/H370,0)*0.02175),"")</f>
        <v>0.28275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198.14399999999998</v>
      </c>
      <c r="BN370" s="64">
        <f t="shared" si="59"/>
        <v>201.23999999999998</v>
      </c>
      <c r="BO370" s="64">
        <f t="shared" si="60"/>
        <v>0.26666666666666666</v>
      </c>
      <c r="BP370" s="64">
        <f t="shared" si="61"/>
        <v>0.27083333333333331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69.333333333333329</v>
      </c>
      <c r="Y374" s="643">
        <f>IFERROR(Y367/H367,"0")+IFERROR(Y368/H368,"0")+IFERROR(Y369/H369,"0")+IFERROR(Y370/H370,"0")+IFERROR(Y371/H371,"0")+IFERROR(Y372/H372,"0")+IFERROR(Y373/H373,"0")</f>
        <v>71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1.5442500000000001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1040</v>
      </c>
      <c r="Y375" s="643">
        <f>IFERROR(SUM(Y367:Y373),"0")</f>
        <v>1065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100</v>
      </c>
      <c r="Y377" s="642">
        <f>IFERROR(IF(X377="",0,CEILING((X377/$H377),1)*$H377),"")</f>
        <v>105</v>
      </c>
      <c r="Z377" s="36">
        <f>IFERROR(IF(Y377=0,"",ROUNDUP(Y377/H377,0)*0.02175),"")</f>
        <v>0.15225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103.2</v>
      </c>
      <c r="BN377" s="64">
        <f>IFERROR(Y377*I377/H377,"0")</f>
        <v>108.36</v>
      </c>
      <c r="BO377" s="64">
        <f>IFERROR(1/J377*(X377/H377),"0")</f>
        <v>0.1388888888888889</v>
      </c>
      <c r="BP377" s="64">
        <f>IFERROR(1/J377*(Y377/H377),"0")</f>
        <v>0.14583333333333331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6.666666666666667</v>
      </c>
      <c r="Y379" s="643">
        <f>IFERROR(Y377/H377,"0")+IFERROR(Y378/H378,"0")</f>
        <v>7</v>
      </c>
      <c r="Z379" s="643">
        <f>IFERROR(IF(Z377="",0,Z377),"0")+IFERROR(IF(Z378="",0,Z378),"0")</f>
        <v>0.15225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100</v>
      </c>
      <c r="Y380" s="643">
        <f>IFERROR(SUM(Y377:Y378),"0")</f>
        <v>105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33</v>
      </c>
      <c r="Y387" s="642">
        <f>IFERROR(IF(X387="",0,CEILING((X387/$H387),1)*$H387),"")</f>
        <v>36</v>
      </c>
      <c r="Z387" s="36">
        <f>IFERROR(IF(Y387=0,"",ROUNDUP(Y387/H387,0)*0.01898),"")</f>
        <v>7.5920000000000001E-2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34.902999999999999</v>
      </c>
      <c r="BN387" s="64">
        <f>IFERROR(Y387*I387/H387,"0")</f>
        <v>38.076000000000001</v>
      </c>
      <c r="BO387" s="64">
        <f>IFERROR(1/J387*(X387/H387),"0")</f>
        <v>5.7291666666666664E-2</v>
      </c>
      <c r="BP387" s="64">
        <f>IFERROR(1/J387*(Y387/H387),"0")</f>
        <v>6.25E-2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3.6666666666666665</v>
      </c>
      <c r="Y388" s="643">
        <f>IFERROR(Y387/H387,"0")</f>
        <v>4</v>
      </c>
      <c r="Z388" s="643">
        <f>IFERROR(IF(Z387="",0,Z387),"0")</f>
        <v>7.5920000000000001E-2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33</v>
      </c>
      <c r="Y389" s="643">
        <f>IFERROR(SUM(Y387:Y387),"0")</f>
        <v>36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729</v>
      </c>
      <c r="Y404" s="642">
        <f>IFERROR(IF(X404="",0,CEILING((X404/$H404),1)*$H404),"")</f>
        <v>729</v>
      </c>
      <c r="Z404" s="36">
        <f>IFERROR(IF(Y404=0,"",ROUNDUP(Y404/H404,0)*0.01898),"")</f>
        <v>1.53738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771.03899999999999</v>
      </c>
      <c r="BN404" s="64">
        <f>IFERROR(Y404*I404/H404,"0")</f>
        <v>771.03899999999999</v>
      </c>
      <c r="BO404" s="64">
        <f>IFERROR(1/J404*(X404/H404),"0")</f>
        <v>1.265625</v>
      </c>
      <c r="BP404" s="64">
        <f>IFERROR(1/J404*(Y404/H404),"0")</f>
        <v>1.265625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81</v>
      </c>
      <c r="Y408" s="643">
        <f>IFERROR(Y404/H404,"0")+IFERROR(Y405/H405,"0")+IFERROR(Y406/H406,"0")+IFERROR(Y407/H407,"0")</f>
        <v>81</v>
      </c>
      <c r="Z408" s="643">
        <f>IFERROR(IF(Z404="",0,Z404),"0")+IFERROR(IF(Z405="",0,Z405),"0")+IFERROR(IF(Z406="",0,Z406),"0")+IFERROR(IF(Z407="",0,Z407),"0")</f>
        <v>1.53738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729</v>
      </c>
      <c r="Y409" s="643">
        <f>IFERROR(SUM(Y404:Y407),"0")</f>
        <v>729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12</v>
      </c>
      <c r="Y417" s="642">
        <f t="shared" ref="Y417:Y426" si="62">IFERROR(IF(X417="",0,CEILING((X417/$H417),1)*$H417),"")</f>
        <v>16.200000000000003</v>
      </c>
      <c r="Z417" s="36">
        <f>IFERROR(IF(Y417=0,"",ROUNDUP(Y417/H417,0)*0.00902),"")</f>
        <v>2.7060000000000001E-2</v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12.466666666666667</v>
      </c>
      <c r="BN417" s="64">
        <f t="shared" ref="BN417:BN426" si="64">IFERROR(Y417*I417/H417,"0")</f>
        <v>16.830000000000002</v>
      </c>
      <c r="BO417" s="64">
        <f t="shared" ref="BO417:BO426" si="65">IFERROR(1/J417*(X417/H417),"0")</f>
        <v>1.6835016835016831E-2</v>
      </c>
      <c r="BP417" s="64">
        <f t="shared" ref="BP417:BP426" si="66">IFERROR(1/J417*(Y417/H417),"0")</f>
        <v>2.2727272727272731E-2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3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3.1857142857142855</v>
      </c>
      <c r="BN425" s="64">
        <f t="shared" si="64"/>
        <v>4.46</v>
      </c>
      <c r="BO425" s="64">
        <f t="shared" si="65"/>
        <v>6.1050061050061059E-3</v>
      </c>
      <c r="BP425" s="64">
        <f t="shared" si="66"/>
        <v>8.5470085470085479E-3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3.6507936507936503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5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3.7100000000000001E-2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15</v>
      </c>
      <c r="Y428" s="643">
        <f>IFERROR(SUM(Y417:Y426),"0")</f>
        <v>20.400000000000002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4</v>
      </c>
      <c r="Y466" s="642">
        <f t="shared" si="68"/>
        <v>5.28</v>
      </c>
      <c r="Z466" s="36">
        <f t="shared" si="69"/>
        <v>1.196E-2</v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4.2727272727272725</v>
      </c>
      <c r="BN466" s="64">
        <f t="shared" si="71"/>
        <v>5.64</v>
      </c>
      <c r="BO466" s="64">
        <f t="shared" si="72"/>
        <v>7.2843822843822849E-3</v>
      </c>
      <c r="BP466" s="64">
        <f t="shared" si="73"/>
        <v>9.6153846153846159E-3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27</v>
      </c>
      <c r="Y469" s="642">
        <f t="shared" si="68"/>
        <v>31.68</v>
      </c>
      <c r="Z469" s="36">
        <f t="shared" si="69"/>
        <v>7.1760000000000004E-2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28.84090909090909</v>
      </c>
      <c r="BN469" s="64">
        <f t="shared" si="71"/>
        <v>33.839999999999996</v>
      </c>
      <c r="BO469" s="64">
        <f t="shared" si="72"/>
        <v>4.9169580419580416E-2</v>
      </c>
      <c r="BP469" s="64">
        <f t="shared" si="73"/>
        <v>5.7692307692307696E-2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5.8712121212121211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7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8.3720000000000003E-2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31</v>
      </c>
      <c r="Y482" s="643">
        <f>IFERROR(SUM(Y465:Y480),"0")</f>
        <v>36.96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38</v>
      </c>
      <c r="Y484" s="642">
        <f>IFERROR(IF(X484="",0,CEILING((X484/$H484),1)*$H484),"")</f>
        <v>42.24</v>
      </c>
      <c r="Z484" s="36">
        <f>IFERROR(IF(Y484=0,"",ROUNDUP(Y484/H484,0)*0.01196),"")</f>
        <v>9.5680000000000001E-2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40.590909090909086</v>
      </c>
      <c r="BN484" s="64">
        <f>IFERROR(Y484*I484/H484,"0")</f>
        <v>45.12</v>
      </c>
      <c r="BO484" s="64">
        <f>IFERROR(1/J484*(X484/H484),"0")</f>
        <v>6.9201631701631697E-2</v>
      </c>
      <c r="BP484" s="64">
        <f>IFERROR(1/J484*(Y484/H484),"0")</f>
        <v>7.6923076923076927E-2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7.1969696969696964</v>
      </c>
      <c r="Y487" s="643">
        <f>IFERROR(Y484/H484,"0")+IFERROR(Y485/H485,"0")+IFERROR(Y486/H486,"0")</f>
        <v>8</v>
      </c>
      <c r="Z487" s="643">
        <f>IFERROR(IF(Z484="",0,Z484),"0")+IFERROR(IF(Z485="",0,Z485),"0")+IFERROR(IF(Z486="",0,Z486),"0")</f>
        <v>9.5680000000000001E-2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38</v>
      </c>
      <c r="Y488" s="643">
        <f>IFERROR(SUM(Y484:Y486),"0")</f>
        <v>42.24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38</v>
      </c>
      <c r="Y490" s="642">
        <f t="shared" ref="Y490:Y498" si="74">IFERROR(IF(X490="",0,CEILING((X490/$H490),1)*$H490),"")</f>
        <v>42.24</v>
      </c>
      <c r="Z490" s="36">
        <f>IFERROR(IF(Y490=0,"",ROUNDUP(Y490/H490,0)*0.01196),"")</f>
        <v>9.5680000000000001E-2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40.590909090909086</v>
      </c>
      <c r="BN490" s="64">
        <f t="shared" ref="BN490:BN498" si="76">IFERROR(Y490*I490/H490,"0")</f>
        <v>45.12</v>
      </c>
      <c r="BO490" s="64">
        <f t="shared" ref="BO490:BO498" si="77">IFERROR(1/J490*(X490/H490),"0")</f>
        <v>6.9201631701631697E-2</v>
      </c>
      <c r="BP490" s="64">
        <f t="shared" ref="BP490:BP498" si="78">IFERROR(1/J490*(Y490/H490),"0")</f>
        <v>7.6923076923076927E-2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41</v>
      </c>
      <c r="Y491" s="642">
        <f t="shared" si="74"/>
        <v>42.24</v>
      </c>
      <c r="Z491" s="36">
        <f>IFERROR(IF(Y491=0,"",ROUNDUP(Y491/H491,0)*0.01196),"")</f>
        <v>9.5680000000000001E-2</v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43.79545454545454</v>
      </c>
      <c r="BN491" s="64">
        <f t="shared" si="76"/>
        <v>45.12</v>
      </c>
      <c r="BO491" s="64">
        <f t="shared" si="77"/>
        <v>7.4664918414918416E-2</v>
      </c>
      <c r="BP491" s="64">
        <f t="shared" si="78"/>
        <v>7.6923076923076927E-2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14.962121212121211</v>
      </c>
      <c r="Y499" s="643">
        <f>IFERROR(Y490/H490,"0")+IFERROR(Y491/H491,"0")+IFERROR(Y492/H492,"0")+IFERROR(Y493/H493,"0")+IFERROR(Y494/H494,"0")+IFERROR(Y495/H495,"0")+IFERROR(Y496/H496,"0")+IFERROR(Y497/H497,"0")+IFERROR(Y498/H498,"0")</f>
        <v>16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0.19136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79</v>
      </c>
      <c r="Y500" s="643">
        <f>IFERROR(SUM(Y490:Y498),"0")</f>
        <v>84.48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80</v>
      </c>
      <c r="Y542" s="642">
        <f>IFERROR(IF(X542="",0,CEILING((X542/$H542),1)*$H542),"")</f>
        <v>81</v>
      </c>
      <c r="Z542" s="36">
        <f>IFERROR(IF(Y542=0,"",ROUNDUP(Y542/H542,0)*0.01898),"")</f>
        <v>0.17082</v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84.61333333333333</v>
      </c>
      <c r="BN542" s="64">
        <f>IFERROR(Y542*I542/H542,"0")</f>
        <v>85.670999999999992</v>
      </c>
      <c r="BO542" s="64">
        <f>IFERROR(1/J542*(X542/H542),"0")</f>
        <v>0.1388888888888889</v>
      </c>
      <c r="BP542" s="64">
        <f>IFERROR(1/J542*(Y542/H542),"0")</f>
        <v>0.140625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8.8888888888888893</v>
      </c>
      <c r="Y547" s="643">
        <f>IFERROR(Y542/H542,"0")+IFERROR(Y543/H543,"0")+IFERROR(Y544/H544,"0")+IFERROR(Y545/H545,"0")+IFERROR(Y546/H546,"0")</f>
        <v>9</v>
      </c>
      <c r="Z547" s="643">
        <f>IFERROR(IF(Z542="",0,Z542),"0")+IFERROR(IF(Z543="",0,Z543),"0")+IFERROR(IF(Z544="",0,Z544),"0")+IFERROR(IF(Z545="",0,Z545),"0")+IFERROR(IF(Z546="",0,Z546),"0")</f>
        <v>0.17082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80</v>
      </c>
      <c r="Y548" s="643">
        <f>IFERROR(SUM(Y542:Y546),"0")</f>
        <v>81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3439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3547.5899999999997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3645.3952977832278</v>
      </c>
      <c r="Y574" s="643">
        <f>IFERROR(SUM(BN22:BN570),"0")</f>
        <v>3759.7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7</v>
      </c>
      <c r="Y575" s="38">
        <f>ROUNDUP(SUM(BP22:BP570),0)</f>
        <v>7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3820.3952977832278</v>
      </c>
      <c r="Y576" s="643">
        <f>GrossWeightTotalR+PalletQtyTotalR*25</f>
        <v>3934.7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660.67301274576812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680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7.2082299999999986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105.00000000000001</v>
      </c>
      <c r="E583" s="46">
        <f>IFERROR(Y86*1,"0")+IFERROR(Y87*1,"0")+IFERROR(Y88*1,"0")+IFERROR(Y92*1,"0")+IFERROR(Y93*1,"0")+IFERROR(Y94*1,"0")+IFERROR(Y95*1,"0")+IFERROR(Y96*1,"0")+IFERROR(Y97*1,"0")+IFERROR(Y98*1,"0")+IFERROR(Y99*1,"0")</f>
        <v>156.30000000000001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67.5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176.4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735.59999999999991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4.32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81.599999999999994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20.790000000000003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1206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729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20.400000000000002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163.68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81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,39"/>
        <filter val="10,00"/>
        <filter val="100,00"/>
        <filter val="12,00"/>
        <filter val="125,00"/>
        <filter val="135,00"/>
        <filter val="14,00"/>
        <filter val="14,22"/>
        <filter val="14,96"/>
        <filter val="145,00"/>
        <filter val="15,00"/>
        <filter val="159,00"/>
        <filter val="16,00"/>
        <filter val="163,00"/>
        <filter val="170,00"/>
        <filter val="179,00"/>
        <filter val="18,00"/>
        <filter val="188,00"/>
        <filter val="192,00"/>
        <filter val="2,00"/>
        <filter val="21,00"/>
        <filter val="22,00"/>
        <filter val="27,00"/>
        <filter val="281,67"/>
        <filter val="3 439,00"/>
        <filter val="3 645,40"/>
        <filter val="3 820,40"/>
        <filter val="3,00"/>
        <filter val="3,65"/>
        <filter val="3,67"/>
        <filter val="31,00"/>
        <filter val="32,00"/>
        <filter val="33,00"/>
        <filter val="33,33"/>
        <filter val="35,00"/>
        <filter val="37,50"/>
        <filter val="38,00"/>
        <filter val="4,00"/>
        <filter val="4,44"/>
        <filter val="4,67"/>
        <filter val="4,86"/>
        <filter val="40,00"/>
        <filter val="41,00"/>
        <filter val="46,00"/>
        <filter val="5,65"/>
        <filter val="5,87"/>
        <filter val="515,00"/>
        <filter val="57,14"/>
        <filter val="6,05"/>
        <filter val="6,67"/>
        <filter val="61,00"/>
        <filter val="64,00"/>
        <filter val="660,67"/>
        <filter val="676,00"/>
        <filter val="68,00"/>
        <filter val="69,33"/>
        <filter val="7"/>
        <filter val="7,20"/>
        <filter val="70,00"/>
        <filter val="729,00"/>
        <filter val="79,00"/>
        <filter val="8,00"/>
        <filter val="8,52"/>
        <filter val="8,89"/>
        <filter val="80,00"/>
        <filter val="81,00"/>
        <filter val="90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