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458BC9-C156-49E9-AB7A-21C2A051D3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8" i="1" s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Y102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Z38" i="1" s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Y39" i="1" l="1"/>
  <c r="BN36" i="1"/>
  <c r="BN54" i="1"/>
  <c r="BP54" i="1"/>
  <c r="Y55" i="1"/>
  <c r="BN58" i="1"/>
  <c r="BP58" i="1"/>
  <c r="Y59" i="1"/>
  <c r="BN62" i="1"/>
  <c r="BP62" i="1"/>
  <c r="Y63" i="1"/>
  <c r="Z68" i="1"/>
  <c r="BN66" i="1"/>
  <c r="Z74" i="1"/>
  <c r="BN79" i="1"/>
  <c r="Z101" i="1"/>
  <c r="BN133" i="1"/>
  <c r="Z140" i="1"/>
  <c r="Y157" i="1"/>
  <c r="BN155" i="1"/>
  <c r="Z180" i="1"/>
  <c r="BN178" i="1"/>
  <c r="BN191" i="1"/>
  <c r="BP191" i="1"/>
  <c r="Y192" i="1"/>
  <c r="Z201" i="1"/>
  <c r="BN197" i="1"/>
  <c r="BN199" i="1"/>
  <c r="Y219" i="1"/>
  <c r="BN213" i="1"/>
  <c r="BN215" i="1"/>
  <c r="BN217" i="1"/>
  <c r="BN266" i="1"/>
  <c r="BP266" i="1"/>
  <c r="Y267" i="1"/>
  <c r="BN270" i="1"/>
  <c r="BP270" i="1"/>
  <c r="Y271" i="1"/>
  <c r="Y319" i="1"/>
  <c r="BN299" i="1"/>
  <c r="BN300" i="1"/>
  <c r="BN301" i="1"/>
  <c r="BN304" i="1"/>
  <c r="BN305" i="1"/>
  <c r="BP45" i="1"/>
  <c r="BN45" i="1"/>
  <c r="BP47" i="1"/>
  <c r="BN47" i="1"/>
  <c r="BP49" i="1"/>
  <c r="BN49" i="1"/>
  <c r="BP72" i="1"/>
  <c r="BN72" i="1"/>
  <c r="Y75" i="1"/>
  <c r="Y86" i="1"/>
  <c r="Y85" i="1"/>
  <c r="BP84" i="1"/>
  <c r="BN84" i="1"/>
  <c r="BP126" i="1"/>
  <c r="BN126" i="1"/>
  <c r="Y140" i="1"/>
  <c r="BP138" i="1"/>
  <c r="BN138" i="1"/>
  <c r="Y141" i="1"/>
  <c r="Y162" i="1"/>
  <c r="Y161" i="1"/>
  <c r="BP160" i="1"/>
  <c r="BN160" i="1"/>
  <c r="BP225" i="1"/>
  <c r="BN225" i="1"/>
  <c r="Y243" i="1"/>
  <c r="Y242" i="1"/>
  <c r="BP241" i="1"/>
  <c r="BN241" i="1"/>
  <c r="Y295" i="1"/>
  <c r="BP291" i="1"/>
  <c r="BN291" i="1"/>
  <c r="BP293" i="1"/>
  <c r="BN293" i="1"/>
  <c r="Y324" i="1"/>
  <c r="Y323" i="1"/>
  <c r="BP322" i="1"/>
  <c r="BN322" i="1"/>
  <c r="X327" i="1"/>
  <c r="Z31" i="1"/>
  <c r="BN29" i="1"/>
  <c r="BN43" i="1"/>
  <c r="BP89" i="1"/>
  <c r="BN89" i="1"/>
  <c r="BP106" i="1"/>
  <c r="BN106" i="1"/>
  <c r="Y123" i="1"/>
  <c r="Y122" i="1"/>
  <c r="BP121" i="1"/>
  <c r="BN121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Z318" i="1"/>
  <c r="X325" i="1"/>
  <c r="Z91" i="1"/>
  <c r="Z108" i="1"/>
  <c r="Y118" i="1"/>
  <c r="Y119" i="1"/>
  <c r="Z128" i="1"/>
  <c r="Z134" i="1"/>
  <c r="Z156" i="1"/>
  <c r="Z175" i="1"/>
  <c r="Y180" i="1"/>
  <c r="Y188" i="1"/>
  <c r="Z188" i="1"/>
  <c r="Y201" i="1"/>
  <c r="Y208" i="1"/>
  <c r="Z208" i="1"/>
  <c r="Z218" i="1"/>
  <c r="Z226" i="1"/>
  <c r="Z248" i="1"/>
  <c r="Z294" i="1"/>
  <c r="F10" i="1"/>
  <c r="J9" i="1"/>
  <c r="F9" i="1"/>
  <c r="A10" i="1"/>
  <c r="BP30" i="1"/>
  <c r="BN30" i="1"/>
  <c r="Y51" i="1"/>
  <c r="BP42" i="1"/>
  <c r="BN42" i="1"/>
  <c r="BP44" i="1"/>
  <c r="BN44" i="1"/>
  <c r="BP46" i="1"/>
  <c r="BN46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BP127" i="1"/>
  <c r="BN127" i="1"/>
  <c r="Y145" i="1"/>
  <c r="BP144" i="1"/>
  <c r="BN144" i="1"/>
  <c r="Y146" i="1"/>
  <c r="Y31" i="1"/>
  <c r="BP28" i="1"/>
  <c r="BN28" i="1"/>
  <c r="BP48" i="1"/>
  <c r="BN48" i="1"/>
  <c r="H9" i="1"/>
  <c r="Y23" i="1"/>
  <c r="BP22" i="1"/>
  <c r="BN22" i="1"/>
  <c r="X326" i="1"/>
  <c r="X329" i="1"/>
  <c r="Y32" i="1"/>
  <c r="Y38" i="1"/>
  <c r="BP35" i="1"/>
  <c r="BN35" i="1"/>
  <c r="BP37" i="1"/>
  <c r="BN37" i="1"/>
  <c r="Z50" i="1"/>
  <c r="Y68" i="1"/>
  <c r="Y69" i="1"/>
  <c r="Y74" i="1"/>
  <c r="BP71" i="1"/>
  <c r="BN71" i="1"/>
  <c r="BP73" i="1"/>
  <c r="BN73" i="1"/>
  <c r="Z80" i="1"/>
  <c r="Y91" i="1"/>
  <c r="Y92" i="1"/>
  <c r="Y101" i="1"/>
  <c r="BP95" i="1"/>
  <c r="BN95" i="1"/>
  <c r="BP97" i="1"/>
  <c r="BN97" i="1"/>
  <c r="BP100" i="1"/>
  <c r="BN100" i="1"/>
  <c r="Y109" i="1"/>
  <c r="BP113" i="1"/>
  <c r="BN113" i="1"/>
  <c r="BP115" i="1"/>
  <c r="BN115" i="1"/>
  <c r="BP117" i="1"/>
  <c r="BN117" i="1"/>
  <c r="Y128" i="1"/>
  <c r="Y129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Z330" i="1" l="1"/>
  <c r="Y325" i="1"/>
  <c r="X328" i="1"/>
  <c r="Y326" i="1"/>
  <c r="Y329" i="1"/>
  <c r="Y327" i="1"/>
  <c r="B338" i="1" l="1"/>
  <c r="Y328" i="1"/>
  <c r="A338" i="1" s="1"/>
  <c r="C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<sst xmlns="http://schemas.openxmlformats.org/spreadsheetml/2006/main" count="1603" uniqueCount="527">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</sst>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61"/>
      <c r="P5" s="24" t="s">
        <v>10</v>
      </c>
      <c r="Q5" s="535">
        <v>45782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507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6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19</v>
      </c>
      <c r="Q8" s="422">
        <v>0.45833333333333331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20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21</v>
      </c>
      <c r="Q10" s="454"/>
      <c r="R10" s="455"/>
      <c r="U10" s="24" t="s">
        <v>22</v>
      </c>
      <c r="V10" s="381" t="s">
        <v>23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9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29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31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69</v>
      </c>
      <c r="X29" s="332">
        <v>84</v>
      </c>
      <c r="Y29" s="333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69</v>
      </c>
      <c r="X30" s="332">
        <v>98</v>
      </c>
      <c r="Y30" s="333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37" t="s">
        <v>69</v>
      </c>
      <c r="X31" s="334">
        <f>IFERROR(SUM(X28:X30),"0")</f>
        <v>182</v>
      </c>
      <c r="Y31" s="334">
        <f>IFERROR(SUM(Y28:Y30),"0")</f>
        <v>182</v>
      </c>
      <c r="Z31" s="334">
        <f>IFERROR(IF(Z28="",0,Z28),"0")+IFERROR(IF(Z29="",0,Z29),"0")+IFERROR(IF(Z30="",0,Z30),"0")</f>
        <v>1.71262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37" t="s">
        <v>73</v>
      </c>
      <c r="X32" s="334">
        <f>IFERROR(SUMPRODUCT(X28:X30*H28:H30),"0")</f>
        <v>273</v>
      </c>
      <c r="Y32" s="334">
        <f>IFERROR(SUMPRODUCT(Y28:Y30*H28:H30),"0")</f>
        <v>273</v>
      </c>
      <c r="Z32" s="37"/>
      <c r="AA32" s="335"/>
      <c r="AB32" s="335"/>
      <c r="AC32" s="335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69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69</v>
      </c>
      <c r="X36" s="332">
        <v>12</v>
      </c>
      <c r="Y36" s="33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69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37" t="s">
        <v>69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37" t="s">
        <v>73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69</v>
      </c>
      <c r="X43" s="332">
        <v>12</v>
      </c>
      <c r="Y43" s="333">
        <f t="shared" si="0"/>
        <v>12</v>
      </c>
      <c r="Z43" s="36">
        <f t="shared" si="1"/>
        <v>0.186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2">
        <v>12</v>
      </c>
      <c r="Y46" s="333">
        <f t="shared" si="0"/>
        <v>12</v>
      </c>
      <c r="Z46" s="36">
        <f t="shared" si="1"/>
        <v>0.186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87.431999999999988</v>
      </c>
      <c r="BN46" s="67">
        <f t="shared" si="3"/>
        <v>87.431999999999988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37" t="s">
        <v>69</v>
      </c>
      <c r="X50" s="334">
        <f>IFERROR(SUM(X42:X49),"0")</f>
        <v>36</v>
      </c>
      <c r="Y50" s="334">
        <f>IFERROR(SUM(Y42:Y49),"0")</f>
        <v>36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0.55800000000000005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37" t="s">
        <v>73</v>
      </c>
      <c r="X51" s="334">
        <f>IFERROR(SUMPRODUCT(X42:X49*H42:H49),"0")</f>
        <v>252</v>
      </c>
      <c r="Y51" s="334">
        <f>IFERROR(SUMPRODUCT(Y42:Y49*H42:H49),"0")</f>
        <v>252</v>
      </c>
      <c r="Z51" s="37"/>
      <c r="AA51" s="335"/>
      <c r="AB51" s="335"/>
      <c r="AC51" s="335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116</v>
      </c>
      <c r="B54" s="54" t="s">
        <v>117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120</v>
      </c>
      <c r="B58" s="54" t="s">
        <v>121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2">
        <v>108</v>
      </c>
      <c r="Y79" s="333">
        <f>IFERROR(IF(X79="","",X79),"")</f>
        <v>108</v>
      </c>
      <c r="Z79" s="36">
        <f>IFERROR(IF(X79="","",X79*0.00866),"")</f>
        <v>0.93527999999999989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563.02559999999994</v>
      </c>
      <c r="BN79" s="67">
        <f>IFERROR(Y79*I79,"0")</f>
        <v>563.02559999999994</v>
      </c>
      <c r="BO79" s="67">
        <f>IFERROR(X79/J79,"0")</f>
        <v>0.75</v>
      </c>
      <c r="BP79" s="67">
        <f>IFERROR(Y79/J79,"0")</f>
        <v>0.75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37" t="s">
        <v>69</v>
      </c>
      <c r="X80" s="334">
        <f>IFERROR(SUM(X78:X79),"0")</f>
        <v>108</v>
      </c>
      <c r="Y80" s="334">
        <f>IFERROR(SUM(Y78:Y79),"0")</f>
        <v>108</v>
      </c>
      <c r="Z80" s="334">
        <f>IFERROR(IF(Z78="",0,Z78),"0")+IFERROR(IF(Z79="",0,Z79),"0")</f>
        <v>0.93527999999999989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37" t="s">
        <v>73</v>
      </c>
      <c r="X81" s="334">
        <f>IFERROR(SUMPRODUCT(X78:X79*H78:H79),"0")</f>
        <v>540</v>
      </c>
      <c r="Y81" s="334">
        <f>IFERROR(SUMPRODUCT(Y78:Y79*H78:H79),"0")</f>
        <v>540</v>
      </c>
      <c r="Z81" s="37"/>
      <c r="AA81" s="335"/>
      <c r="AB81" s="335"/>
      <c r="AC81" s="335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69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37" t="s">
        <v>69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37" t="s">
        <v>73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69</v>
      </c>
      <c r="X89" s="332">
        <v>42</v>
      </c>
      <c r="Y89" s="333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ht="27" customHeight="1" x14ac:dyDescent="0.25">
      <c r="A90" s="54" t="s">
        <v>156</v>
      </c>
      <c r="B90" s="54" t="s">
        <v>157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69</v>
      </c>
      <c r="X90" s="332">
        <v>56</v>
      </c>
      <c r="Y90" s="333">
        <f>IFERROR(IF(X90="","",X90),"")</f>
        <v>56</v>
      </c>
      <c r="Z90" s="36">
        <f>IFERROR(IF(X90="","",X90*0.01788),"")</f>
        <v>1.0012799999999999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37" t="s">
        <v>69</v>
      </c>
      <c r="X91" s="334">
        <f>IFERROR(SUM(X89:X90),"0")</f>
        <v>98</v>
      </c>
      <c r="Y91" s="334">
        <f>IFERROR(SUM(Y89:Y90),"0")</f>
        <v>98</v>
      </c>
      <c r="Z91" s="334">
        <f>IFERROR(IF(Z89="",0,Z89),"0")+IFERROR(IF(Z90="",0,Z90),"0")</f>
        <v>1.75224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37" t="s">
        <v>73</v>
      </c>
      <c r="X92" s="334">
        <f>IFERROR(SUMPRODUCT(X89:X90*H89:H90),"0")</f>
        <v>352.8</v>
      </c>
      <c r="Y92" s="334">
        <f>IFERROR(SUMPRODUCT(Y89:Y90*H89:H90),"0")</f>
        <v>352.8</v>
      </c>
      <c r="Z92" s="37"/>
      <c r="AA92" s="335"/>
      <c r="AB92" s="335"/>
      <c r="AC92" s="335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69</v>
      </c>
      <c r="X95" s="332">
        <v>14</v>
      </c>
      <c r="Y95" s="333">
        <f t="shared" ref="Y95:Y100" si="6">IFERROR(IF(X95="","",X95),"")</f>
        <v>14</v>
      </c>
      <c r="Z95" s="36">
        <f t="shared" ref="Z95:Z100" si="7">IFERROR(IF(X95="","",X95*0.01788),"")</f>
        <v>0.25031999999999999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60.250400000000006</v>
      </c>
      <c r="BN95" s="67">
        <f t="shared" ref="BN95:BN100" si="9">IFERROR(Y95*I95,"0")</f>
        <v>60.250400000000006</v>
      </c>
      <c r="BO95" s="67">
        <f t="shared" ref="BO95:BO100" si="10">IFERROR(X95/J95,"0")</f>
        <v>0.2</v>
      </c>
      <c r="BP95" s="67">
        <f t="shared" ref="BP95:BP100" si="11">IFERROR(Y95/J95,"0")</f>
        <v>0.2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2">
        <v>42</v>
      </c>
      <c r="Y96" s="333">
        <f t="shared" si="6"/>
        <v>42</v>
      </c>
      <c r="Z96" s="36">
        <f t="shared" si="7"/>
        <v>0.75095999999999996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180.75120000000001</v>
      </c>
      <c r="BN96" s="67">
        <f t="shared" si="9"/>
        <v>180.75120000000001</v>
      </c>
      <c r="BO96" s="67">
        <f t="shared" si="10"/>
        <v>0.6</v>
      </c>
      <c r="BP96" s="67">
        <f t="shared" si="11"/>
        <v>0.6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32">
        <v>28</v>
      </c>
      <c r="Y97" s="333">
        <f t="shared" si="6"/>
        <v>28</v>
      </c>
      <c r="Z97" s="36">
        <f t="shared" si="7"/>
        <v>0.50063999999999997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120.50080000000001</v>
      </c>
      <c r="BN97" s="67">
        <f t="shared" si="9"/>
        <v>120.50080000000001</v>
      </c>
      <c r="BO97" s="67">
        <f t="shared" si="10"/>
        <v>0.4</v>
      </c>
      <c r="BP97" s="67">
        <f t="shared" si="11"/>
        <v>0.4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2">
        <v>42</v>
      </c>
      <c r="Y98" s="333">
        <f t="shared" si="6"/>
        <v>42</v>
      </c>
      <c r="Z98" s="36">
        <f t="shared" si="7"/>
        <v>0.75095999999999996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169</v>
      </c>
      <c r="B99" s="54" t="s">
        <v>170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">
        <v>171</v>
      </c>
      <c r="Q99" s="339"/>
      <c r="R99" s="339"/>
      <c r="S99" s="339"/>
      <c r="T99" s="340"/>
      <c r="U99" s="34"/>
      <c r="V99" s="34"/>
      <c r="W99" s="35" t="s">
        <v>69</v>
      </c>
      <c r="X99" s="332">
        <v>28</v>
      </c>
      <c r="Y99" s="333">
        <f t="shared" si="6"/>
        <v>28</v>
      </c>
      <c r="Z99" s="36">
        <f t="shared" si="7"/>
        <v>0.50063999999999997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124.56640000000002</v>
      </c>
      <c r="BN99" s="67">
        <f t="shared" si="9"/>
        <v>124.56640000000002</v>
      </c>
      <c r="BO99" s="67">
        <f t="shared" si="10"/>
        <v>0.4</v>
      </c>
      <c r="BP99" s="67">
        <f t="shared" si="11"/>
        <v>0.4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37" t="s">
        <v>69</v>
      </c>
      <c r="X101" s="334">
        <f>IFERROR(SUM(X95:X100),"0")</f>
        <v>154</v>
      </c>
      <c r="Y101" s="334">
        <f>IFERROR(SUM(Y95:Y100),"0")</f>
        <v>154</v>
      </c>
      <c r="Z101" s="334">
        <f>IFERROR(IF(Z95="",0,Z95),"0")+IFERROR(IF(Z96="",0,Z96),"0")+IFERROR(IF(Z97="",0,Z97),"0")+IFERROR(IF(Z98="",0,Z98),"0")+IFERROR(IF(Z99="",0,Z99),"0")+IFERROR(IF(Z100="",0,Z100),"0")</f>
        <v>2.75352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37" t="s">
        <v>73</v>
      </c>
      <c r="X102" s="334">
        <f>IFERROR(SUMPRODUCT(X95:X100*H95:H100),"0")</f>
        <v>561.12</v>
      </c>
      <c r="Y102" s="334">
        <f>IFERROR(SUMPRODUCT(Y95:Y100*H95:H100),"0")</f>
        <v>561.12</v>
      </c>
      <c r="Z102" s="37"/>
      <c r="AA102" s="335"/>
      <c r="AB102" s="335"/>
      <c r="AC102" s="335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176</v>
      </c>
      <c r="B105" s="54" t="s">
        <v>177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69</v>
      </c>
      <c r="X106" s="332">
        <v>14</v>
      </c>
      <c r="Y106" s="333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59.415999999999997</v>
      </c>
      <c r="BN106" s="67">
        <f>IFERROR(Y106*I106,"0")</f>
        <v>59.415999999999997</v>
      </c>
      <c r="BO106" s="67">
        <f>IFERROR(X106/J106,"0")</f>
        <v>0.2</v>
      </c>
      <c r="BP106" s="67">
        <f>IFERROR(Y106/J106,"0")</f>
        <v>0.2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69</v>
      </c>
      <c r="X107" s="332">
        <v>36</v>
      </c>
      <c r="Y107" s="333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124.70399999999999</v>
      </c>
      <c r="BN107" s="67">
        <f>IFERROR(Y107*I107,"0")</f>
        <v>124.70399999999999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37" t="s">
        <v>69</v>
      </c>
      <c r="X108" s="334">
        <f>IFERROR(SUM(X105:X107),"0")</f>
        <v>50</v>
      </c>
      <c r="Y108" s="334">
        <f>IFERROR(SUM(Y105:Y107),"0")</f>
        <v>50</v>
      </c>
      <c r="Z108" s="334">
        <f>IFERROR(IF(Z105="",0,Z105),"0")+IFERROR(IF(Z106="",0,Z106),"0")+IFERROR(IF(Z107="",0,Z107),"0")</f>
        <v>0.80832000000000004</v>
      </c>
      <c r="AA108" s="335"/>
      <c r="AB108" s="335"/>
      <c r="AC108" s="335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37" t="s">
        <v>73</v>
      </c>
      <c r="X109" s="334">
        <f>IFERROR(SUMPRODUCT(X105:X107*H105:H107),"0")</f>
        <v>161.28</v>
      </c>
      <c r="Y109" s="334">
        <f>IFERROR(SUMPRODUCT(Y105:Y107*H105:H107),"0")</f>
        <v>161.28</v>
      </c>
      <c r="Z109" s="37"/>
      <c r="AA109" s="335"/>
      <c r="AB109" s="335"/>
      <c r="AC109" s="335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customHeight="1" x14ac:dyDescent="0.25">
      <c r="A112" s="54" t="s">
        <v>185</v>
      </c>
      <c r="B112" s="54" t="s">
        <v>186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8" t="s">
        <v>187</v>
      </c>
      <c r="Q112" s="339"/>
      <c r="R112" s="339"/>
      <c r="S112" s="339"/>
      <c r="T112" s="340"/>
      <c r="U112" s="34"/>
      <c r="V112" s="34"/>
      <c r="W112" s="35" t="s">
        <v>69</v>
      </c>
      <c r="X112" s="332">
        <v>24</v>
      </c>
      <c r="Y112" s="333">
        <f t="shared" ref="Y112:Y117" si="12">IFERROR(IF(X112="","",X112),"")</f>
        <v>24</v>
      </c>
      <c r="Z112" s="36">
        <f t="shared" ref="Z112:Z117" si="13">IFERROR(IF(X112="","",X112*0.0155),"")</f>
        <v>0.372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174.72</v>
      </c>
      <c r="BN112" s="67">
        <f t="shared" ref="BN112:BN117" si="15">IFERROR(Y112*I112,"0")</f>
        <v>174.72</v>
      </c>
      <c r="BO112" s="67">
        <f t="shared" ref="BO112:BO117" si="16">IFERROR(X112/J112,"0")</f>
        <v>0.2857142857142857</v>
      </c>
      <c r="BP112" s="67">
        <f t="shared" ref="BP112:BP117" si="17">IFERROR(Y112/J112,"0")</f>
        <v>0.2857142857142857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69</v>
      </c>
      <c r="X113" s="332">
        <v>12</v>
      </c>
      <c r="Y113" s="333">
        <f t="shared" si="12"/>
        <v>12</v>
      </c>
      <c r="Z113" s="36">
        <f t="shared" si="13"/>
        <v>0.186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hidden="1" customHeight="1" x14ac:dyDescent="0.25">
      <c r="A114" s="54" t="s">
        <v>191</v>
      </c>
      <c r="B114" s="54" t="s">
        <v>192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69</v>
      </c>
      <c r="X114" s="332">
        <v>0</v>
      </c>
      <c r="Y114" s="333">
        <f t="shared" si="12"/>
        <v>0</v>
      </c>
      <c r="Z114" s="36">
        <f t="shared" si="13"/>
        <v>0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69</v>
      </c>
      <c r="X116" s="332">
        <v>12</v>
      </c>
      <c r="Y116" s="333">
        <f t="shared" si="12"/>
        <v>12</v>
      </c>
      <c r="Z116" s="36">
        <f t="shared" si="13"/>
        <v>0.186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80.635199999999998</v>
      </c>
      <c r="BN116" s="67">
        <f t="shared" si="15"/>
        <v>80.635199999999998</v>
      </c>
      <c r="BO116" s="67">
        <f t="shared" si="16"/>
        <v>0.14285714285714285</v>
      </c>
      <c r="BP116" s="67">
        <f t="shared" si="17"/>
        <v>0.14285714285714285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2">
        <v>12</v>
      </c>
      <c r="Y117" s="333">
        <f t="shared" si="12"/>
        <v>12</v>
      </c>
      <c r="Z117" s="36">
        <f t="shared" si="13"/>
        <v>0.186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87.6</v>
      </c>
      <c r="BN117" s="67">
        <f t="shared" si="15"/>
        <v>87.6</v>
      </c>
      <c r="BO117" s="67">
        <f t="shared" si="16"/>
        <v>0.14285714285714285</v>
      </c>
      <c r="BP117" s="67">
        <f t="shared" si="17"/>
        <v>0.14285714285714285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37" t="s">
        <v>69</v>
      </c>
      <c r="X118" s="334">
        <f>IFERROR(SUM(X112:X117),"0")</f>
        <v>60</v>
      </c>
      <c r="Y118" s="334">
        <f>IFERROR(SUM(Y112:Y117),"0")</f>
        <v>60</v>
      </c>
      <c r="Z118" s="334">
        <f>IFERROR(IF(Z112="",0,Z112),"0")+IFERROR(IF(Z113="",0,Z113),"0")+IFERROR(IF(Z114="",0,Z114),"0")+IFERROR(IF(Z115="",0,Z115),"0")+IFERROR(IF(Z116="",0,Z116),"0")+IFERROR(IF(Z117="",0,Z117),"0")</f>
        <v>0.92999999999999994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37" t="s">
        <v>73</v>
      </c>
      <c r="X119" s="334">
        <f>IFERROR(SUMPRODUCT(X112:X117*H112:H117),"0")</f>
        <v>405.6</v>
      </c>
      <c r="Y119" s="334">
        <f>IFERROR(SUMPRODUCT(Y112:Y117*H112:H117),"0")</f>
        <v>405.6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9"/>
      <c r="R121" s="339"/>
      <c r="S121" s="339"/>
      <c r="T121" s="340"/>
      <c r="U121" s="34"/>
      <c r="V121" s="34"/>
      <c r="W121" s="35" t="s">
        <v>69</v>
      </c>
      <c r="X121" s="332">
        <v>28</v>
      </c>
      <c r="Y121" s="333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93.620800000000003</v>
      </c>
      <c r="BN121" s="67">
        <f>IFERROR(Y121*I121,"0")</f>
        <v>93.620800000000003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37" t="s">
        <v>69</v>
      </c>
      <c r="X122" s="334">
        <f>IFERROR(SUM(X121:X121),"0")</f>
        <v>28</v>
      </c>
      <c r="Y122" s="334">
        <f>IFERROR(SUM(Y121:Y121),"0")</f>
        <v>28</v>
      </c>
      <c r="Z122" s="334">
        <f>IFERROR(IF(Z121="",0,Z121),"0")</f>
        <v>0.50063999999999997</v>
      </c>
      <c r="AA122" s="335"/>
      <c r="AB122" s="335"/>
      <c r="AC122" s="335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37" t="s">
        <v>73</v>
      </c>
      <c r="X123" s="334">
        <f>IFERROR(SUMPRODUCT(X121:X121*H121:H121),"0")</f>
        <v>73.92</v>
      </c>
      <c r="Y123" s="334">
        <f>IFERROR(SUMPRODUCT(Y121:Y121*H121:H121),"0")</f>
        <v>73.92</v>
      </c>
      <c r="Z123" s="37"/>
      <c r="AA123" s="335"/>
      <c r="AB123" s="335"/>
      <c r="AC123" s="335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69</v>
      </c>
      <c r="X126" s="332">
        <v>112</v>
      </c>
      <c r="Y126" s="333">
        <f>IFERROR(IF(X126="","",X126),"")</f>
        <v>112</v>
      </c>
      <c r="Z126" s="36">
        <f>IFERROR(IF(X126="","",X126*0.01788),"")</f>
        <v>2.0025599999999999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414.80319999999995</v>
      </c>
      <c r="BN126" s="67">
        <f>IFERROR(Y126*I126,"0")</f>
        <v>414.80319999999995</v>
      </c>
      <c r="BO126" s="67">
        <f>IFERROR(X126/J126,"0")</f>
        <v>1.6</v>
      </c>
      <c r="BP126" s="67">
        <f>IFERROR(Y126/J126,"0")</f>
        <v>1.6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2">
        <v>126</v>
      </c>
      <c r="Y127" s="333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37" t="s">
        <v>69</v>
      </c>
      <c r="X128" s="334">
        <f>IFERROR(SUM(X126:X127),"0")</f>
        <v>238</v>
      </c>
      <c r="Y128" s="334">
        <f>IFERROR(SUM(Y126:Y127),"0")</f>
        <v>238</v>
      </c>
      <c r="Z128" s="334">
        <f>IFERROR(IF(Z126="",0,Z126),"0")+IFERROR(IF(Z127="",0,Z127),"0")</f>
        <v>4.2554400000000001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37" t="s">
        <v>73</v>
      </c>
      <c r="X129" s="334">
        <f>IFERROR(SUMPRODUCT(X126:X127*H126:H127),"0")</f>
        <v>714</v>
      </c>
      <c r="Y129" s="334">
        <f>IFERROR(SUMPRODUCT(Y126:Y127*H126:H127),"0")</f>
        <v>714</v>
      </c>
      <c r="Z129" s="37"/>
      <c r="AA129" s="335"/>
      <c r="AB129" s="335"/>
      <c r="AC129" s="335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hidden="1" customHeight="1" x14ac:dyDescent="0.25">
      <c r="A132" s="54" t="s">
        <v>210</v>
      </c>
      <c r="B132" s="54" t="s">
        <v>211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2">
        <v>42</v>
      </c>
      <c r="Y133" s="333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155.55119999999999</v>
      </c>
      <c r="BN133" s="67">
        <f>IFERROR(Y133*I133,"0")</f>
        <v>155.55119999999999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37" t="s">
        <v>69</v>
      </c>
      <c r="X134" s="334">
        <f>IFERROR(SUM(X132:X133),"0")</f>
        <v>42</v>
      </c>
      <c r="Y134" s="334">
        <f>IFERROR(SUM(Y132:Y133),"0")</f>
        <v>42</v>
      </c>
      <c r="Z134" s="334">
        <f>IFERROR(IF(Z132="",0,Z132),"0")+IFERROR(IF(Z133="",0,Z133),"0")</f>
        <v>0.75095999999999996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37" t="s">
        <v>73</v>
      </c>
      <c r="X135" s="334">
        <f>IFERROR(SUMPRODUCT(X132:X133*H132:H133),"0")</f>
        <v>126</v>
      </c>
      <c r="Y135" s="334">
        <f>IFERROR(SUMPRODUCT(Y132:Y133*H132:H133),"0")</f>
        <v>126</v>
      </c>
      <c r="Z135" s="37"/>
      <c r="AA135" s="335"/>
      <c r="AB135" s="335"/>
      <c r="AC135" s="335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69</v>
      </c>
      <c r="X138" s="332">
        <v>28</v>
      </c>
      <c r="Y138" s="333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2">
        <v>28</v>
      </c>
      <c r="Y139" s="333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37" t="s">
        <v>69</v>
      </c>
      <c r="X140" s="334">
        <f>IFERROR(SUM(X138:X139),"0")</f>
        <v>56</v>
      </c>
      <c r="Y140" s="334">
        <f>IFERROR(SUM(Y138:Y139),"0")</f>
        <v>56</v>
      </c>
      <c r="Z140" s="334">
        <f>IFERROR(IF(Z138="",0,Z138),"0")+IFERROR(IF(Z139="",0,Z139),"0")</f>
        <v>1.0012799999999999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37" t="s">
        <v>73</v>
      </c>
      <c r="X141" s="334">
        <f>IFERROR(SUMPRODUCT(X138:X139*H138:H139),"0")</f>
        <v>168</v>
      </c>
      <c r="Y141" s="334">
        <f>IFERROR(SUMPRODUCT(Y138:Y139*H138:H139),"0")</f>
        <v>168</v>
      </c>
      <c r="Z141" s="37"/>
      <c r="AA141" s="335"/>
      <c r="AB141" s="335"/>
      <c r="AC141" s="335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hidden="1" customHeight="1" x14ac:dyDescent="0.25">
      <c r="A144" s="54" t="s">
        <v>223</v>
      </c>
      <c r="B144" s="54" t="s">
        <v>224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69</v>
      </c>
      <c r="X144" s="332">
        <v>0</v>
      </c>
      <c r="Y144" s="333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37" t="s">
        <v>69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37" t="s">
        <v>73</v>
      </c>
      <c r="X146" s="334">
        <f>IFERROR(SUMPRODUCT(X144:X144*H144:H144),"0")</f>
        <v>0</v>
      </c>
      <c r="Y146" s="334">
        <f>IFERROR(SUMPRODUCT(Y144:Y144*H144:H144),"0")</f>
        <v>0</v>
      </c>
      <c r="Z146" s="37"/>
      <c r="AA146" s="335"/>
      <c r="AB146" s="335"/>
      <c r="AC146" s="335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customHeight="1" x14ac:dyDescent="0.25">
      <c r="A149" s="54" t="s">
        <v>227</v>
      </c>
      <c r="B149" s="54" t="s">
        <v>228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69</v>
      </c>
      <c r="X149" s="332">
        <v>14</v>
      </c>
      <c r="Y149" s="333">
        <f>IFERROR(IF(X149="","",X149),"")</f>
        <v>14</v>
      </c>
      <c r="Z149" s="36">
        <f>IFERROR(IF(X149="","",X149*0.00936),"")</f>
        <v>0.13103999999999999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43.26</v>
      </c>
      <c r="BN149" s="67">
        <f>IFERROR(Y149*I149,"0")</f>
        <v>43.26</v>
      </c>
      <c r="BO149" s="67">
        <f>IFERROR(X149/J149,"0")</f>
        <v>0.1111111111111111</v>
      </c>
      <c r="BP149" s="67">
        <f>IFERROR(Y149/J149,"0")</f>
        <v>0.1111111111111111</v>
      </c>
    </row>
    <row r="150" spans="1:68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37" t="s">
        <v>69</v>
      </c>
      <c r="X150" s="334">
        <f>IFERROR(SUM(X149:X149),"0")</f>
        <v>14</v>
      </c>
      <c r="Y150" s="334">
        <f>IFERROR(SUM(Y149:Y149),"0")</f>
        <v>14</v>
      </c>
      <c r="Z150" s="334">
        <f>IFERROR(IF(Z149="",0,Z149),"0")</f>
        <v>0.13103999999999999</v>
      </c>
      <c r="AA150" s="335"/>
      <c r="AB150" s="335"/>
      <c r="AC150" s="335"/>
    </row>
    <row r="151" spans="1:68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37" t="s">
        <v>73</v>
      </c>
      <c r="X151" s="334">
        <f>IFERROR(SUMPRODUCT(X149:X149*H149:H149),"0")</f>
        <v>37.800000000000004</v>
      </c>
      <c r="Y151" s="334">
        <f>IFERROR(SUMPRODUCT(Y149:Y149*H149:H149),"0")</f>
        <v>37.800000000000004</v>
      </c>
      <c r="Z151" s="37"/>
      <c r="AA151" s="335"/>
      <c r="AB151" s="335"/>
      <c r="AC151" s="335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customHeight="1" x14ac:dyDescent="0.25">
      <c r="A154" s="54" t="s">
        <v>231</v>
      </c>
      <c r="B154" s="54" t="s">
        <v>232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69</v>
      </c>
      <c r="X154" s="332">
        <v>12</v>
      </c>
      <c r="Y154" s="333">
        <f>IFERROR(IF(X154="","",X154),"")</f>
        <v>12</v>
      </c>
      <c r="Z154" s="36">
        <f>IFERROR(IF(X154="","",X154*0.01157),"")</f>
        <v>0.13884000000000002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25.44</v>
      </c>
      <c r="BN154" s="67">
        <f>IFERROR(Y154*I154,"0")</f>
        <v>25.44</v>
      </c>
      <c r="BO154" s="67">
        <f>IFERROR(X154/J154,"0")</f>
        <v>0.16666666666666666</v>
      </c>
      <c r="BP154" s="67">
        <f>IFERROR(Y154/J154,"0")</f>
        <v>0.16666666666666666</v>
      </c>
    </row>
    <row r="155" spans="1:68" ht="27" customHeight="1" x14ac:dyDescent="0.25">
      <c r="A155" s="54" t="s">
        <v>235</v>
      </c>
      <c r="B155" s="54" t="s">
        <v>236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2">
        <v>18</v>
      </c>
      <c r="Y155" s="333">
        <f>IFERROR(IF(X155="","",X155),"")</f>
        <v>18</v>
      </c>
      <c r="Z155" s="36">
        <f>IFERROR(IF(X155="","",X155*0.01157),"")</f>
        <v>0.20826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38.160000000000004</v>
      </c>
      <c r="BN155" s="67">
        <f>IFERROR(Y155*I155,"0")</f>
        <v>38.160000000000004</v>
      </c>
      <c r="BO155" s="67">
        <f>IFERROR(X155/J155,"0")</f>
        <v>0.25</v>
      </c>
      <c r="BP155" s="67">
        <f>IFERROR(Y155/J155,"0")</f>
        <v>0.25</v>
      </c>
    </row>
    <row r="156" spans="1:68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37" t="s">
        <v>69</v>
      </c>
      <c r="X156" s="334">
        <f>IFERROR(SUM(X154:X155),"0")</f>
        <v>30</v>
      </c>
      <c r="Y156" s="334">
        <f>IFERROR(SUM(Y154:Y155),"0")</f>
        <v>30</v>
      </c>
      <c r="Z156" s="334">
        <f>IFERROR(IF(Z154="",0,Z154),"0")+IFERROR(IF(Z155="",0,Z155),"0")</f>
        <v>0.34710000000000002</v>
      </c>
      <c r="AA156" s="335"/>
      <c r="AB156" s="335"/>
      <c r="AC156" s="335"/>
    </row>
    <row r="157" spans="1:68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37" t="s">
        <v>73</v>
      </c>
      <c r="X157" s="334">
        <f>IFERROR(SUMPRODUCT(X154:X155*H154:H155),"0")</f>
        <v>48</v>
      </c>
      <c r="Y157" s="334">
        <f>IFERROR(SUMPRODUCT(Y154:Y155*H154:H155),"0")</f>
        <v>48</v>
      </c>
      <c r="Z157" s="37"/>
      <c r="AA157" s="335"/>
      <c r="AB157" s="335"/>
      <c r="AC157" s="335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hidden="1" customHeight="1" x14ac:dyDescent="0.25">
      <c r="A160" s="54" t="s">
        <v>238</v>
      </c>
      <c r="B160" s="54" t="s">
        <v>239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69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37" t="s">
        <v>69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37" t="s">
        <v>73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243</v>
      </c>
      <c r="B166" s="54" t="s">
        <v>244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402" t="s">
        <v>245</v>
      </c>
      <c r="Q166" s="339"/>
      <c r="R166" s="339"/>
      <c r="S166" s="339"/>
      <c r="T166" s="340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247</v>
      </c>
      <c r="B171" s="54" t="s">
        <v>248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249</v>
      </c>
      <c r="Q171" s="339"/>
      <c r="R171" s="339"/>
      <c r="S171" s="339"/>
      <c r="T171" s="340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251</v>
      </c>
      <c r="B172" s="54" t="s">
        <v>252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3" t="s">
        <v>253</v>
      </c>
      <c r="Q172" s="339"/>
      <c r="R172" s="339"/>
      <c r="S172" s="339"/>
      <c r="T172" s="340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69</v>
      </c>
      <c r="X173" s="332">
        <v>60</v>
      </c>
      <c r="Y173" s="333">
        <f>IFERROR(IF(X173="","",X173),"")</f>
        <v>60</v>
      </c>
      <c r="Z173" s="36">
        <f>IFERROR(IF(X173="","",X173*0.00866),"")</f>
        <v>0.51959999999999995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312.79199999999997</v>
      </c>
      <c r="BN173" s="67">
        <f>IFERROR(Y173*I173,"0")</f>
        <v>312.79199999999997</v>
      </c>
      <c r="BO173" s="67">
        <f>IFERROR(X173/J173,"0")</f>
        <v>0.41666666666666669</v>
      </c>
      <c r="BP173" s="67">
        <f>IFERROR(Y173/J173,"0")</f>
        <v>0.41666666666666669</v>
      </c>
    </row>
    <row r="174" spans="1:68" ht="27" hidden="1" customHeight="1" x14ac:dyDescent="0.25">
      <c r="A174" s="54" t="s">
        <v>258</v>
      </c>
      <c r="B174" s="54" t="s">
        <v>259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37" t="s">
        <v>69</v>
      </c>
      <c r="X175" s="334">
        <f>IFERROR(SUM(X171:X174),"0")</f>
        <v>60</v>
      </c>
      <c r="Y175" s="334">
        <f>IFERROR(SUM(Y171:Y174),"0")</f>
        <v>60</v>
      </c>
      <c r="Z175" s="334">
        <f>IFERROR(IF(Z171="",0,Z171),"0")+IFERROR(IF(Z172="",0,Z172),"0")+IFERROR(IF(Z173="",0,Z173),"0")+IFERROR(IF(Z174="",0,Z174),"0")</f>
        <v>0.51959999999999995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37" t="s">
        <v>73</v>
      </c>
      <c r="X176" s="334">
        <f>IFERROR(SUMPRODUCT(X171:X174*H171:H174),"0")</f>
        <v>300</v>
      </c>
      <c r="Y176" s="334">
        <f>IFERROR(SUMPRODUCT(Y171:Y174*H171:H174),"0")</f>
        <v>300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262</v>
      </c>
      <c r="B178" s="54" t="s">
        <v>263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265</v>
      </c>
      <c r="B179" s="54" t="s">
        <v>266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2">
        <v>12</v>
      </c>
      <c r="Y179" s="333">
        <f>IFERROR(IF(X179="","",X179),"")</f>
        <v>12</v>
      </c>
      <c r="Z179" s="36">
        <f>IFERROR(IF(X179="","",X179*0.00866),"")</f>
        <v>0.10391999999999998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63.036000000000001</v>
      </c>
      <c r="BN179" s="67">
        <f>IFERROR(Y179*I179,"0")</f>
        <v>63.036000000000001</v>
      </c>
      <c r="BO179" s="67">
        <f>IFERROR(X179/J179,"0")</f>
        <v>8.3333333333333329E-2</v>
      </c>
      <c r="BP179" s="67">
        <f>IFERROR(Y179/J179,"0")</f>
        <v>8.3333333333333329E-2</v>
      </c>
    </row>
    <row r="180" spans="1:68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37" t="s">
        <v>69</v>
      </c>
      <c r="X180" s="334">
        <f>IFERROR(SUM(X178:X179),"0")</f>
        <v>12</v>
      </c>
      <c r="Y180" s="334">
        <f>IFERROR(SUM(Y178:Y179),"0")</f>
        <v>12</v>
      </c>
      <c r="Z180" s="334">
        <f>IFERROR(IF(Z178="",0,Z178),"0")+IFERROR(IF(Z179="",0,Z179),"0")</f>
        <v>0.10391999999999998</v>
      </c>
      <c r="AA180" s="335"/>
      <c r="AB180" s="335"/>
      <c r="AC180" s="335"/>
    </row>
    <row r="181" spans="1:68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37" t="s">
        <v>73</v>
      </c>
      <c r="X181" s="334">
        <f>IFERROR(SUMPRODUCT(X178:X179*H178:H179),"0")</f>
        <v>60</v>
      </c>
      <c r="Y181" s="334">
        <f>IFERROR(SUMPRODUCT(Y178:Y179*H178:H179),"0")</f>
        <v>60</v>
      </c>
      <c r="Z181" s="37"/>
      <c r="AA181" s="335"/>
      <c r="AB181" s="335"/>
      <c r="AC181" s="335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69</v>
      </c>
      <c r="X185" s="332">
        <v>28</v>
      </c>
      <c r="Y185" s="33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69</v>
      </c>
      <c r="X186" s="332">
        <v>70</v>
      </c>
      <c r="Y186" s="333">
        <f>IFERROR(IF(X186="","",X186),"")</f>
        <v>70</v>
      </c>
      <c r="Z186" s="36">
        <f>IFERROR(IF(X186="","",X186*0.01788),"")</f>
        <v>1.2516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237.16</v>
      </c>
      <c r="BN186" s="67">
        <f>IFERROR(Y186*I186,"0")</f>
        <v>237.16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69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37" t="s">
        <v>69</v>
      </c>
      <c r="X188" s="334">
        <f>IFERROR(SUM(X185:X187),"0")</f>
        <v>126</v>
      </c>
      <c r="Y188" s="334">
        <f>IFERROR(SUM(Y185:Y187),"0")</f>
        <v>126</v>
      </c>
      <c r="Z188" s="334">
        <f>IFERROR(IF(Z185="",0,Z185),"0")+IFERROR(IF(Z186="",0,Z186),"0")+IFERROR(IF(Z187="",0,Z187),"0")</f>
        <v>2.2528800000000002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37" t="s">
        <v>73</v>
      </c>
      <c r="X189" s="334">
        <f>IFERROR(SUMPRODUCT(X185:X187*H185:H187),"0")</f>
        <v>378</v>
      </c>
      <c r="Y189" s="334">
        <f>IFERROR(SUMPRODUCT(Y185:Y187*H185:H187),"0")</f>
        <v>378</v>
      </c>
      <c r="Z189" s="37"/>
      <c r="AA189" s="335"/>
      <c r="AB189" s="335"/>
      <c r="AC189" s="335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279</v>
      </c>
      <c r="B191" s="54" t="s">
        <v>280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18" t="s">
        <v>283</v>
      </c>
      <c r="Q191" s="339"/>
      <c r="R191" s="339"/>
      <c r="S191" s="339"/>
      <c r="T191" s="340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288</v>
      </c>
      <c r="B197" s="54" t="s">
        <v>289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291</v>
      </c>
      <c r="B198" s="54" t="s">
        <v>292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294</v>
      </c>
      <c r="B199" s="54" t="s">
        <v>295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296</v>
      </c>
      <c r="B200" s="54" t="s">
        <v>297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32">
        <v>12</v>
      </c>
      <c r="Y205" s="333">
        <f>IFERROR(IF(X205="","",X205),"")</f>
        <v>12</v>
      </c>
      <c r="Z205" s="36">
        <f>IFERROR(IF(X205="","",X205*0.0155),"")</f>
        <v>0.186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303</v>
      </c>
      <c r="B206" s="54" t="s">
        <v>304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306</v>
      </c>
      <c r="B207" s="54" t="s">
        <v>307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37" t="s">
        <v>69</v>
      </c>
      <c r="X208" s="334">
        <f>IFERROR(SUM(X205:X207),"0")</f>
        <v>12</v>
      </c>
      <c r="Y208" s="334">
        <f>IFERROR(SUM(Y205:Y207),"0")</f>
        <v>12</v>
      </c>
      <c r="Z208" s="334">
        <f>IFERROR(IF(Z205="",0,Z205),"0")+IFERROR(IF(Z206="",0,Z206),"0")+IFERROR(IF(Z207="",0,Z207),"0")</f>
        <v>0.186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37" t="s">
        <v>73</v>
      </c>
      <c r="X209" s="334">
        <f>IFERROR(SUMPRODUCT(X205:X207*H205:H207),"0")</f>
        <v>67.199999999999989</v>
      </c>
      <c r="Y209" s="334">
        <f>IFERROR(SUMPRODUCT(Y205:Y207*H205:H207),"0")</f>
        <v>67.199999999999989</v>
      </c>
      <c r="Z209" s="37"/>
      <c r="AA209" s="335"/>
      <c r="AB209" s="335"/>
      <c r="AC209" s="335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310</v>
      </c>
      <c r="B212" s="54" t="s">
        <v>311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313</v>
      </c>
      <c r="B213" s="54" t="s">
        <v>314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315</v>
      </c>
      <c r="B214" s="54" t="s">
        <v>316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320</v>
      </c>
      <c r="B216" s="54" t="s">
        <v>321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325</v>
      </c>
      <c r="B222" s="54" t="s">
        <v>326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69</v>
      </c>
      <c r="X223" s="332">
        <v>12</v>
      </c>
      <c r="Y223" s="333">
        <f>IFERROR(IF(X223="","",X223),"")</f>
        <v>12</v>
      </c>
      <c r="Z223" s="36">
        <f>IFERROR(IF(X223="","",X223*0.0155),"")</f>
        <v>0.186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89.64</v>
      </c>
      <c r="BN223" s="67">
        <f>IFERROR(Y223*I223,"0")</f>
        <v>89.64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hidden="1" customHeight="1" x14ac:dyDescent="0.25">
      <c r="A224" s="54" t="s">
        <v>330</v>
      </c>
      <c r="B224" s="54" t="s">
        <v>331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333</v>
      </c>
      <c r="B225" s="54" t="s">
        <v>334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37" t="s">
        <v>69</v>
      </c>
      <c r="X226" s="334">
        <f>IFERROR(SUM(X222:X225),"0")</f>
        <v>12</v>
      </c>
      <c r="Y226" s="334">
        <f>IFERROR(SUM(Y222:Y225),"0")</f>
        <v>12</v>
      </c>
      <c r="Z226" s="334">
        <f>IFERROR(IF(Z222="",0,Z222),"0")+IFERROR(IF(Z223="",0,Z223),"0")+IFERROR(IF(Z224="",0,Z224),"0")+IFERROR(IF(Z225="",0,Z225),"0")</f>
        <v>0.186</v>
      </c>
      <c r="AA226" s="335"/>
      <c r="AB226" s="335"/>
      <c r="AC226" s="335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37" t="s">
        <v>73</v>
      </c>
      <c r="X227" s="334">
        <f>IFERROR(SUMPRODUCT(X222:X225*H222:H225),"0")</f>
        <v>86.4</v>
      </c>
      <c r="Y227" s="334">
        <f>IFERROR(SUMPRODUCT(Y222:Y225*H222:H225),"0")</f>
        <v>86.4</v>
      </c>
      <c r="Z227" s="37"/>
      <c r="AA227" s="335"/>
      <c r="AB227" s="335"/>
      <c r="AC227" s="335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336</v>
      </c>
      <c r="B230" s="54" t="s">
        <v>337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339</v>
      </c>
      <c r="B234" s="54" t="s">
        <v>340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342</v>
      </c>
      <c r="B235" s="54" t="s">
        <v>343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344</v>
      </c>
      <c r="B236" s="54" t="s">
        <v>345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347</v>
      </c>
      <c r="B241" s="54" t="s">
        <v>348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351</v>
      </c>
      <c r="B246" s="54" t="s">
        <v>352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354</v>
      </c>
      <c r="B247" s="54" t="s">
        <v>355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358</v>
      </c>
      <c r="B253" s="54" t="s">
        <v>359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hidden="1" customHeight="1" x14ac:dyDescent="0.25">
      <c r="A259" s="54" t="s">
        <v>363</v>
      </c>
      <c r="B259" s="54" t="s">
        <v>364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365</v>
      </c>
      <c r="B260" s="54" t="s">
        <v>366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37" t="s">
        <v>69</v>
      </c>
      <c r="X261" s="334">
        <f>IFERROR(SUM(X259:X260),"0")</f>
        <v>0</v>
      </c>
      <c r="Y261" s="334">
        <f>IFERROR(SUM(Y259:Y260),"0")</f>
        <v>0</v>
      </c>
      <c r="Z261" s="334">
        <f>IFERROR(IF(Z259="",0,Z259),"0")+IFERROR(IF(Z260="",0,Z260),"0")</f>
        <v>0</v>
      </c>
      <c r="AA261" s="335"/>
      <c r="AB261" s="335"/>
      <c r="AC261" s="335"/>
    </row>
    <row r="262" spans="1:68" hidden="1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37" t="s">
        <v>73</v>
      </c>
      <c r="X262" s="334">
        <f>IFERROR(SUMPRODUCT(X259:X260*H259:H260),"0")</f>
        <v>0</v>
      </c>
      <c r="Y262" s="334">
        <f>IFERROR(SUMPRODUCT(Y259:Y260*H259:H260),"0")</f>
        <v>0</v>
      </c>
      <c r="Z262" s="37"/>
      <c r="AA262" s="335"/>
      <c r="AB262" s="335"/>
      <c r="AC262" s="335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371</v>
      </c>
      <c r="B266" s="54" t="s">
        <v>372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374</v>
      </c>
      <c r="B270" s="54" t="s">
        <v>375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376</v>
      </c>
      <c r="B276" s="54" t="s">
        <v>377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76" t="s">
        <v>378</v>
      </c>
      <c r="Q276" s="339"/>
      <c r="R276" s="339"/>
      <c r="S276" s="339"/>
      <c r="T276" s="340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380</v>
      </c>
      <c r="B277" s="54" t="s">
        <v>381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7" t="s">
        <v>382</v>
      </c>
      <c r="Q277" s="339"/>
      <c r="R277" s="339"/>
      <c r="S277" s="339"/>
      <c r="T277" s="340"/>
      <c r="U277" s="34"/>
      <c r="V277" s="34"/>
      <c r="W277" s="35" t="s">
        <v>69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383</v>
      </c>
      <c r="B278" s="54" t="s">
        <v>384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0" t="s">
        <v>385</v>
      </c>
      <c r="Q278" s="339"/>
      <c r="R278" s="339"/>
      <c r="S278" s="339"/>
      <c r="T278" s="340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37" t="s">
        <v>69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37" t="s">
        <v>73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69</v>
      </c>
      <c r="X282" s="332">
        <v>72</v>
      </c>
      <c r="Y282" s="333">
        <f>IFERROR(IF(X282="","",X282),"")</f>
        <v>72</v>
      </c>
      <c r="Z282" s="36">
        <f>IFERROR(IF(X282="","",X282*0.00502),"")</f>
        <v>0.36143999999999998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137.88</v>
      </c>
      <c r="BN282" s="67">
        <f>IFERROR(Y282*I282,"0")</f>
        <v>137.88</v>
      </c>
      <c r="BO282" s="67">
        <f>IFERROR(X282/J282,"0")</f>
        <v>0.30769230769230771</v>
      </c>
      <c r="BP282" s="67">
        <f>IFERROR(Y282/J282,"0")</f>
        <v>0.30769230769230771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37" t="s">
        <v>69</v>
      </c>
      <c r="X283" s="334">
        <f>IFERROR(SUM(X282:X282),"0")</f>
        <v>72</v>
      </c>
      <c r="Y283" s="334">
        <f>IFERROR(SUM(Y282:Y282),"0")</f>
        <v>72</v>
      </c>
      <c r="Z283" s="334">
        <f>IFERROR(IF(Z282="",0,Z282),"0")</f>
        <v>0.36143999999999998</v>
      </c>
      <c r="AA283" s="335"/>
      <c r="AB283" s="335"/>
      <c r="AC283" s="335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37" t="s">
        <v>73</v>
      </c>
      <c r="X284" s="334">
        <f>IFERROR(SUMPRODUCT(X282:X282*H282:H282),"0")</f>
        <v>129.6</v>
      </c>
      <c r="Y284" s="334">
        <f>IFERROR(SUMPRODUCT(Y282:Y282*H282:H282),"0")</f>
        <v>129.6</v>
      </c>
      <c r="Z284" s="37"/>
      <c r="AA284" s="335"/>
      <c r="AB284" s="335"/>
      <c r="AC284" s="335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69</v>
      </c>
      <c r="X286" s="332">
        <v>48</v>
      </c>
      <c r="Y286" s="333">
        <f>IFERROR(IF(X286="","",X286),"")</f>
        <v>48</v>
      </c>
      <c r="Z286" s="36">
        <f>IFERROR(IF(X286="","",X286*0.0155),"")</f>
        <v>0.74399999999999999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300.48</v>
      </c>
      <c r="BN286" s="67">
        <f>IFERROR(Y286*I286,"0")</f>
        <v>300.48</v>
      </c>
      <c r="BO286" s="67">
        <f>IFERROR(X286/J286,"0")</f>
        <v>0.5714285714285714</v>
      </c>
      <c r="BP286" s="67">
        <f>IFERROR(Y286/J286,"0")</f>
        <v>0.5714285714285714</v>
      </c>
    </row>
    <row r="287" spans="1:68" ht="27" hidden="1" customHeight="1" x14ac:dyDescent="0.25">
      <c r="A287" s="54" t="s">
        <v>393</v>
      </c>
      <c r="B287" s="54" t="s">
        <v>394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">
        <v>395</v>
      </c>
      <c r="Q287" s="339"/>
      <c r="R287" s="339"/>
      <c r="S287" s="339"/>
      <c r="T287" s="340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34">
        <f>IFERROR(SUM(X286:X287),"0")</f>
        <v>48</v>
      </c>
      <c r="Y288" s="334">
        <f>IFERROR(SUM(Y286:Y287),"0")</f>
        <v>48</v>
      </c>
      <c r="Z288" s="334">
        <f>IFERROR(IF(Z286="",0,Z286),"0")+IFERROR(IF(Z287="",0,Z287),"0")</f>
        <v>0.74399999999999999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34">
        <f>IFERROR(SUMPRODUCT(X286:X287*H286:H287),"0")</f>
        <v>288</v>
      </c>
      <c r="Y289" s="334">
        <f>IFERROR(SUMPRODUCT(Y286:Y287*H286:H287),"0")</f>
        <v>288</v>
      </c>
      <c r="Z289" s="37"/>
      <c r="AA289" s="335"/>
      <c r="AB289" s="335"/>
      <c r="AC289" s="335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customHeight="1" x14ac:dyDescent="0.25">
      <c r="A291" s="54" t="s">
        <v>396</v>
      </c>
      <c r="B291" s="54" t="s">
        <v>397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7" t="s">
        <v>398</v>
      </c>
      <c r="Q291" s="339"/>
      <c r="R291" s="339"/>
      <c r="S291" s="339"/>
      <c r="T291" s="340"/>
      <c r="U291" s="34"/>
      <c r="V291" s="34"/>
      <c r="W291" s="35" t="s">
        <v>69</v>
      </c>
      <c r="X291" s="332">
        <v>42</v>
      </c>
      <c r="Y291" s="333">
        <f>IFERROR(IF(X291="","",X291),"")</f>
        <v>42</v>
      </c>
      <c r="Z291" s="36">
        <f>IFERROR(IF(X291="","",X291*0.00936),"")</f>
        <v>0.39312000000000002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121.40520000000001</v>
      </c>
      <c r="BN291" s="67">
        <f>IFERROR(Y291*I291,"0")</f>
        <v>121.40520000000001</v>
      </c>
      <c r="BO291" s="67">
        <f>IFERROR(X291/J291,"0")</f>
        <v>0.33333333333333331</v>
      </c>
      <c r="BP291" s="67">
        <f>IFERROR(Y291/J291,"0")</f>
        <v>0.33333333333333331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69</v>
      </c>
      <c r="X292" s="332">
        <v>96</v>
      </c>
      <c r="Y292" s="333">
        <f>IFERROR(IF(X292="","",X292),"")</f>
        <v>96</v>
      </c>
      <c r="Z292" s="36">
        <f>IFERROR(IF(X292="","",X292*0.0155),"")</f>
        <v>1.488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502.56000000000006</v>
      </c>
      <c r="BN292" s="67">
        <f>IFERROR(Y292*I292,"0")</f>
        <v>502.56000000000006</v>
      </c>
      <c r="BO292" s="67">
        <f>IFERROR(X292/J292,"0")</f>
        <v>1.1428571428571428</v>
      </c>
      <c r="BP292" s="67">
        <f>IFERROR(Y292/J292,"0")</f>
        <v>1.1428571428571428</v>
      </c>
    </row>
    <row r="293" spans="1:68" ht="27" hidden="1" customHeight="1" x14ac:dyDescent="0.25">
      <c r="A293" s="54" t="s">
        <v>402</v>
      </c>
      <c r="B293" s="54" t="s">
        <v>403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37" t="s">
        <v>69</v>
      </c>
      <c r="X294" s="334">
        <f>IFERROR(SUM(X291:X293),"0")</f>
        <v>138</v>
      </c>
      <c r="Y294" s="334">
        <f>IFERROR(SUM(Y291:Y293),"0")</f>
        <v>138</v>
      </c>
      <c r="Z294" s="334">
        <f>IFERROR(IF(Z291="",0,Z291),"0")+IFERROR(IF(Z292="",0,Z292),"0")+IFERROR(IF(Z293="",0,Z293),"0")</f>
        <v>1.8811200000000001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37" t="s">
        <v>73</v>
      </c>
      <c r="X295" s="334">
        <f>IFERROR(SUMPRODUCT(X291:X293*H291:H293),"0")</f>
        <v>593.4</v>
      </c>
      <c r="Y295" s="334">
        <f>IFERROR(SUMPRODUCT(Y291:Y293*H291:H293),"0")</f>
        <v>593.4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404</v>
      </c>
      <c r="B297" s="54" t="s">
        <v>405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6" t="s">
        <v>406</v>
      </c>
      <c r="Q297" s="339"/>
      <c r="R297" s="339"/>
      <c r="S297" s="339"/>
      <c r="T297" s="340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4" t="s">
        <v>410</v>
      </c>
      <c r="Q298" s="339"/>
      <c r="R298" s="339"/>
      <c r="S298" s="339"/>
      <c r="T298" s="340"/>
      <c r="U298" s="34"/>
      <c r="V298" s="34"/>
      <c r="W298" s="35" t="s">
        <v>69</v>
      </c>
      <c r="X298" s="332">
        <v>112</v>
      </c>
      <c r="Y298" s="333">
        <f t="shared" si="24"/>
        <v>112</v>
      </c>
      <c r="Z298" s="36">
        <f>IFERROR(IF(X298="","",X298*0.00936),"")</f>
        <v>1.0483199999999999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435.904</v>
      </c>
      <c r="BN298" s="67">
        <f t="shared" si="26"/>
        <v>435.904</v>
      </c>
      <c r="BO298" s="67">
        <f t="shared" si="27"/>
        <v>0.88888888888888884</v>
      </c>
      <c r="BP298" s="67">
        <f t="shared" si="28"/>
        <v>0.88888888888888884</v>
      </c>
    </row>
    <row r="299" spans="1:68" ht="27" customHeight="1" x14ac:dyDescent="0.25">
      <c r="A299" s="54" t="s">
        <v>412</v>
      </c>
      <c r="B299" s="54" t="s">
        <v>413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69</v>
      </c>
      <c r="X299" s="332">
        <v>24</v>
      </c>
      <c r="Y299" s="333">
        <f t="shared" si="24"/>
        <v>24</v>
      </c>
      <c r="Z299" s="36">
        <f>IFERROR(IF(X299="","",X299*0.0155),"")</f>
        <v>0.372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137.64000000000001</v>
      </c>
      <c r="BN299" s="67">
        <f t="shared" si="26"/>
        <v>137.64000000000001</v>
      </c>
      <c r="BO299" s="67">
        <f t="shared" si="27"/>
        <v>0.2857142857142857</v>
      </c>
      <c r="BP299" s="67">
        <f t="shared" si="28"/>
        <v>0.2857142857142857</v>
      </c>
    </row>
    <row r="300" spans="1:68" ht="27" hidden="1" customHeight="1" x14ac:dyDescent="0.25">
      <c r="A300" s="54" t="s">
        <v>414</v>
      </c>
      <c r="B300" s="54" t="s">
        <v>415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351" t="s">
        <v>416</v>
      </c>
      <c r="Q300" s="339"/>
      <c r="R300" s="339"/>
      <c r="S300" s="339"/>
      <c r="T300" s="340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418</v>
      </c>
      <c r="B301" s="54" t="s">
        <v>419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75" t="s">
        <v>420</v>
      </c>
      <c r="Q301" s="339"/>
      <c r="R301" s="339"/>
      <c r="S301" s="339"/>
      <c r="T301" s="340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69</v>
      </c>
      <c r="X302" s="332">
        <v>56</v>
      </c>
      <c r="Y302" s="333">
        <f t="shared" si="24"/>
        <v>56</v>
      </c>
      <c r="Z302" s="36">
        <f t="shared" si="29"/>
        <v>0.52415999999999996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178.75200000000001</v>
      </c>
      <c r="BN302" s="67">
        <f t="shared" si="26"/>
        <v>178.75200000000001</v>
      </c>
      <c r="BO302" s="67">
        <f t="shared" si="27"/>
        <v>0.44444444444444442</v>
      </c>
      <c r="BP302" s="67">
        <f t="shared" si="28"/>
        <v>0.44444444444444442</v>
      </c>
    </row>
    <row r="303" spans="1:68" ht="37.5" hidden="1" customHeight="1" x14ac:dyDescent="0.25">
      <c r="A303" s="54" t="s">
        <v>424</v>
      </c>
      <c r="B303" s="54" t="s">
        <v>425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9" t="s">
        <v>426</v>
      </c>
      <c r="Q303" s="339"/>
      <c r="R303" s="339"/>
      <c r="S303" s="339"/>
      <c r="T303" s="340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69</v>
      </c>
      <c r="X304" s="332">
        <v>182</v>
      </c>
      <c r="Y304" s="333">
        <f t="shared" si="24"/>
        <v>182</v>
      </c>
      <c r="Z304" s="36">
        <f t="shared" si="29"/>
        <v>1.7035200000000001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708.34399999999994</v>
      </c>
      <c r="BN304" s="67">
        <f t="shared" si="26"/>
        <v>708.34399999999994</v>
      </c>
      <c r="BO304" s="67">
        <f t="shared" si="27"/>
        <v>1.4444444444444444</v>
      </c>
      <c r="BP304" s="67">
        <f t="shared" si="28"/>
        <v>1.4444444444444444</v>
      </c>
    </row>
    <row r="305" spans="1:68" ht="37.5" hidden="1" customHeight="1" x14ac:dyDescent="0.25">
      <c r="A305" s="54" t="s">
        <v>429</v>
      </c>
      <c r="B305" s="54" t="s">
        <v>430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1" t="s">
        <v>431</v>
      </c>
      <c r="Q305" s="339"/>
      <c r="R305" s="339"/>
      <c r="S305" s="339"/>
      <c r="T305" s="340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432</v>
      </c>
      <c r="B306" s="54" t="s">
        <v>433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436</v>
      </c>
      <c r="Q307" s="339"/>
      <c r="R307" s="339"/>
      <c r="S307" s="339"/>
      <c r="T307" s="340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439</v>
      </c>
      <c r="Q308" s="339"/>
      <c r="R308" s="339"/>
      <c r="S308" s="339"/>
      <c r="T308" s="340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48" t="s">
        <v>442</v>
      </c>
      <c r="Q309" s="339"/>
      <c r="R309" s="339"/>
      <c r="S309" s="339"/>
      <c r="T309" s="340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2" t="s">
        <v>445</v>
      </c>
      <c r="Q310" s="339"/>
      <c r="R310" s="339"/>
      <c r="S310" s="339"/>
      <c r="T310" s="340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52" t="s">
        <v>448</v>
      </c>
      <c r="Q311" s="339"/>
      <c r="R311" s="339"/>
      <c r="S311" s="339"/>
      <c r="T311" s="340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9" t="s">
        <v>451</v>
      </c>
      <c r="Q312" s="339"/>
      <c r="R312" s="339"/>
      <c r="S312" s="339"/>
      <c r="T312" s="340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49" t="s">
        <v>454</v>
      </c>
      <c r="Q313" s="339"/>
      <c r="R313" s="339"/>
      <c r="S313" s="339"/>
      <c r="T313" s="340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456</v>
      </c>
      <c r="B314" s="54" t="s">
        <v>457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6" t="s">
        <v>458</v>
      </c>
      <c r="Q314" s="339"/>
      <c r="R314" s="339"/>
      <c r="S314" s="339"/>
      <c r="T314" s="340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38" t="s">
        <v>462</v>
      </c>
      <c r="Q315" s="339"/>
      <c r="R315" s="339"/>
      <c r="S315" s="339"/>
      <c r="T315" s="340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464</v>
      </c>
      <c r="B316" s="54" t="s">
        <v>465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84" t="s">
        <v>466</v>
      </c>
      <c r="Q316" s="339"/>
      <c r="R316" s="339"/>
      <c r="S316" s="339"/>
      <c r="T316" s="340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468</v>
      </c>
      <c r="B317" s="54" t="s">
        <v>469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9"/>
      <c r="R317" s="339"/>
      <c r="S317" s="339"/>
      <c r="T317" s="340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37" t="s">
        <v>69</v>
      </c>
      <c r="X318" s="334">
        <f>IFERROR(SUM(X297:X317),"0")</f>
        <v>374</v>
      </c>
      <c r="Y318" s="334">
        <f>IFERROR(SUM(Y297:Y317),"0")</f>
        <v>374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3.6479999999999997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37" t="s">
        <v>73</v>
      </c>
      <c r="X319" s="334">
        <f>IFERROR(SUMPRODUCT(X297:X317*H297:H317),"0")</f>
        <v>1387.8000000000002</v>
      </c>
      <c r="Y319" s="334">
        <f>IFERROR(SUMPRODUCT(Y297:Y317*H297:H317),"0")</f>
        <v>1387.8000000000002</v>
      </c>
      <c r="Z319" s="37"/>
      <c r="AA319" s="335"/>
      <c r="AB319" s="335"/>
      <c r="AC319" s="335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473</v>
      </c>
      <c r="B322" s="54" t="s">
        <v>474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32" t="s">
        <v>475</v>
      </c>
      <c r="Q322" s="339"/>
      <c r="R322" s="339"/>
      <c r="S322" s="339"/>
      <c r="T322" s="340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7121.52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7121.52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37" t="s">
        <v>73</v>
      </c>
      <c r="X326" s="334">
        <f>IFERROR(SUM(BM22:BM322),"0")</f>
        <v>7919.0728000000017</v>
      </c>
      <c r="Y326" s="334">
        <f>IFERROR(SUM(BN22:BN322),"0")</f>
        <v>7919.0728000000017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37" t="s">
        <v>480</v>
      </c>
      <c r="X327" s="38">
        <f>ROUNDUP(SUM(BO22:BO322),0)</f>
        <v>22</v>
      </c>
      <c r="Y327" s="38">
        <f>ROUNDUP(SUM(BP22:BP322),0)</f>
        <v>22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37" t="s">
        <v>73</v>
      </c>
      <c r="X328" s="334">
        <f>GrossWeightTotal+PalletQtyTotal*25</f>
        <v>8469.0728000000017</v>
      </c>
      <c r="Y328" s="334">
        <f>GrossWeightTotalR+PalletQtyTotalR*25</f>
        <v>8469.0728000000017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1976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1976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26.755719999999997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329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329" t="s">
        <v>356</v>
      </c>
      <c r="AF332" s="329" t="s">
        <v>361</v>
      </c>
      <c r="AG332" s="329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330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273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252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540</v>
      </c>
      <c r="H335" s="46">
        <f>IFERROR(X84*H84,"0")</f>
        <v>50.4</v>
      </c>
      <c r="I335" s="46">
        <f>IFERROR(X89*H89,"0")+IFERROR(X90*H90,"0")</f>
        <v>352.8</v>
      </c>
      <c r="J335" s="46">
        <f>IFERROR(X95*H95,"0")+IFERROR(X96*H96,"0")+IFERROR(X97*H97,"0")+IFERROR(X98*H98,"0")+IFERROR(X99*H99,"0")+IFERROR(X100*H100,"0")</f>
        <v>561.12</v>
      </c>
      <c r="K335" s="46">
        <f>IFERROR(X105*H105,"0")+IFERROR(X106*H106,"0")+IFERROR(X107*H107,"0")</f>
        <v>161.28</v>
      </c>
      <c r="L335" s="46">
        <f>IFERROR(X112*H112,"0")+IFERROR(X113*H113,"0")+IFERROR(X114*H114,"0")+IFERROR(X115*H115,"0")+IFERROR(X116*H116,"0")+IFERROR(X117*H117,"0")+IFERROR(X121*H121,"0")</f>
        <v>479.52000000000004</v>
      </c>
      <c r="M335" s="46">
        <f>IFERROR(X126*H126,"0")+IFERROR(X127*H127,"0")</f>
        <v>714</v>
      </c>
      <c r="N335" s="330"/>
      <c r="O335" s="46">
        <f>IFERROR(X132*H132,"0")+IFERROR(X133*H133,"0")</f>
        <v>126</v>
      </c>
      <c r="P335" s="46">
        <f>IFERROR(X138*H138,"0")+IFERROR(X139*H139,"0")</f>
        <v>168</v>
      </c>
      <c r="Q335" s="46">
        <f>IFERROR(X144*H144,"0")</f>
        <v>0</v>
      </c>
      <c r="R335" s="46">
        <f>IFERROR(X149*H149,"0")</f>
        <v>37.800000000000004</v>
      </c>
      <c r="S335" s="46">
        <f>IFERROR(X154*H154,"0")+IFERROR(X155*H155,"0")</f>
        <v>48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360</v>
      </c>
      <c r="W335" s="46">
        <f>IFERROR(X185*H185,"0")+IFERROR(X186*H186,"0")+IFERROR(X187*H187,"0")+IFERROR(X191*H191,"0")</f>
        <v>378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67.199999999999989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86.4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2398.8000000000002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1778.4</v>
      </c>
      <c r="B338" s="60">
        <f>SUMPRODUCT(--(BB:BB="ПГП"),--(W:W="кор"),H:H,Y:Y)+SUMPRODUCT(--(BB:BB="ПГП"),--(W:W="кг"),Y:Y)</f>
        <v>5343.12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7,80"/>
        <filter val="1 976,00"/>
        <filter val="108,00"/>
        <filter val="112,00"/>
        <filter val="12,00"/>
        <filter val="126,00"/>
        <filter val="129,60"/>
        <filter val="138,00"/>
        <filter val="14,00"/>
        <filter val="154,00"/>
        <filter val="161,28"/>
        <filter val="168,00"/>
        <filter val="18,00"/>
        <filter val="182,00"/>
        <filter val="22"/>
        <filter val="238,00"/>
        <filter val="24,00"/>
        <filter val="252,00"/>
        <filter val="273,00"/>
        <filter val="28,00"/>
        <filter val="288,00"/>
        <filter val="30,00"/>
        <filter val="300,00"/>
        <filter val="352,80"/>
        <filter val="36,00"/>
        <filter val="37,80"/>
        <filter val="374,00"/>
        <filter val="378,00"/>
        <filter val="405,60"/>
        <filter val="42,00"/>
        <filter val="48,00"/>
        <filter val="50,00"/>
        <filter val="50,40"/>
        <filter val="540,00"/>
        <filter val="56,00"/>
        <filter val="561,12"/>
        <filter val="593,40"/>
        <filter val="60,00"/>
        <filter val="67,20"/>
        <filter val="7 121,52"/>
        <filter val="7 919,07"/>
        <filter val="70,00"/>
        <filter val="714,00"/>
        <filter val="72,00"/>
        <filter val="73,92"/>
        <filter val="8 469,07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