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C0FDC3-A950-4F45-978B-2CF57CC2B8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Y22" i="1"/>
  <c r="P22" i="1"/>
  <c r="H10" i="1"/>
  <c r="A9" i="1"/>
  <c r="F10" i="1" s="1"/>
  <c r="D7" i="1"/>
  <c r="Q6" i="1"/>
  <c r="P2" i="1"/>
  <c r="BP134" i="1" l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Z27" i="1"/>
  <c r="BN27" i="1"/>
  <c r="X573" i="1"/>
  <c r="Z52" i="1"/>
  <c r="BN52" i="1"/>
  <c r="Z66" i="1"/>
  <c r="BN66" i="1"/>
  <c r="Y78" i="1"/>
  <c r="Z80" i="1"/>
  <c r="BN80" i="1"/>
  <c r="E583" i="1"/>
  <c r="Z98" i="1"/>
  <c r="BN98" i="1"/>
  <c r="F583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Y33" i="1"/>
  <c r="Y32" i="1"/>
  <c r="BP31" i="1"/>
  <c r="BN31" i="1"/>
  <c r="Z31" i="1"/>
  <c r="Z32" i="1" s="1"/>
  <c r="BP37" i="1"/>
  <c r="BN37" i="1"/>
  <c r="Z37" i="1"/>
  <c r="BP54" i="1"/>
  <c r="BN54" i="1"/>
  <c r="Z54" i="1"/>
  <c r="BP72" i="1"/>
  <c r="BN72" i="1"/>
  <c r="Z72" i="1"/>
  <c r="BP87" i="1"/>
  <c r="BN87" i="1"/>
  <c r="Z87" i="1"/>
  <c r="BP105" i="1"/>
  <c r="BN105" i="1"/>
  <c r="Z105" i="1"/>
  <c r="Y125" i="1"/>
  <c r="BP117" i="1"/>
  <c r="BN117" i="1"/>
  <c r="Z117" i="1"/>
  <c r="Y129" i="1"/>
  <c r="BP127" i="1"/>
  <c r="BN127" i="1"/>
  <c r="Z127" i="1"/>
  <c r="H583" i="1"/>
  <c r="Y150" i="1"/>
  <c r="BP149" i="1"/>
  <c r="BN149" i="1"/>
  <c r="Z149" i="1"/>
  <c r="Z150" i="1" s="1"/>
  <c r="BP153" i="1"/>
  <c r="BN153" i="1"/>
  <c r="Z15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X574" i="1"/>
  <c r="BP25" i="1"/>
  <c r="BN25" i="1"/>
  <c r="Z25" i="1"/>
  <c r="D583" i="1"/>
  <c r="BP50" i="1"/>
  <c r="BN50" i="1"/>
  <c r="Z50" i="1"/>
  <c r="BP60" i="1"/>
  <c r="BN60" i="1"/>
  <c r="Z60" i="1"/>
  <c r="BP76" i="1"/>
  <c r="BN76" i="1"/>
  <c r="Z76" i="1"/>
  <c r="BP96" i="1"/>
  <c r="BN96" i="1"/>
  <c r="Z96" i="1"/>
  <c r="Y115" i="1"/>
  <c r="BP111" i="1"/>
  <c r="BN111" i="1"/>
  <c r="Z111" i="1"/>
  <c r="BP121" i="1"/>
  <c r="BN121" i="1"/>
  <c r="Z121" i="1"/>
  <c r="Y140" i="1"/>
  <c r="BP138" i="1"/>
  <c r="BN138" i="1"/>
  <c r="Z138" i="1"/>
  <c r="BP170" i="1"/>
  <c r="BN170" i="1"/>
  <c r="Z170" i="1"/>
  <c r="BP193" i="1"/>
  <c r="BN193" i="1"/>
  <c r="Z193" i="1"/>
  <c r="BP207" i="1"/>
  <c r="BN207" i="1"/>
  <c r="Z207" i="1"/>
  <c r="BP217" i="1"/>
  <c r="BN217" i="1"/>
  <c r="Z217" i="1"/>
  <c r="BP232" i="1"/>
  <c r="BN232" i="1"/>
  <c r="Z232" i="1"/>
  <c r="Y244" i="1"/>
  <c r="BP242" i="1"/>
  <c r="BN242" i="1"/>
  <c r="Z242" i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527" i="1"/>
  <c r="BN527" i="1"/>
  <c r="Z527" i="1"/>
  <c r="BP543" i="1"/>
  <c r="BN543" i="1"/>
  <c r="Z543" i="1"/>
  <c r="BP545" i="1"/>
  <c r="BN545" i="1"/>
  <c r="Z545" i="1"/>
  <c r="B583" i="1"/>
  <c r="X575" i="1"/>
  <c r="Y62" i="1"/>
  <c r="Y68" i="1"/>
  <c r="Y82" i="1"/>
  <c r="Y100" i="1"/>
  <c r="G583" i="1"/>
  <c r="Y199" i="1"/>
  <c r="Y227" i="1"/>
  <c r="Y297" i="1"/>
  <c r="Q583" i="1"/>
  <c r="Y352" i="1"/>
  <c r="Y351" i="1"/>
  <c r="Y40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Y42" i="1"/>
  <c r="Y46" i="1"/>
  <c r="Y55" i="1"/>
  <c r="Y101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BP360" i="1"/>
  <c r="BN360" i="1"/>
  <c r="Z360" i="1"/>
  <c r="Z362" i="1" s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H9" i="1"/>
  <c r="A10" i="1"/>
  <c r="Y28" i="1"/>
  <c r="Y63" i="1"/>
  <c r="Y69" i="1"/>
  <c r="Y77" i="1"/>
  <c r="Y83" i="1"/>
  <c r="Y90" i="1"/>
  <c r="Y108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2" i="1"/>
  <c r="BN122" i="1"/>
  <c r="Z128" i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Y380" i="1"/>
  <c r="Y385" i="1"/>
  <c r="BP382" i="1"/>
  <c r="BN382" i="1"/>
  <c r="Z382" i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51" i="1" l="1"/>
  <c r="Z338" i="1"/>
  <c r="Z332" i="1"/>
  <c r="Z384" i="1"/>
  <c r="Z266" i="1"/>
  <c r="Z239" i="1"/>
  <c r="Z227" i="1"/>
  <c r="Z222" i="1"/>
  <c r="Z62" i="1"/>
  <c r="Z41" i="1"/>
  <c r="Z194" i="1"/>
  <c r="X576" i="1"/>
  <c r="Z156" i="1"/>
  <c r="Z184" i="1"/>
  <c r="Z324" i="1"/>
  <c r="Z529" i="1"/>
  <c r="Z505" i="1"/>
  <c r="Z374" i="1"/>
  <c r="Z379" i="1"/>
  <c r="Z345" i="1"/>
  <c r="Z282" i="1"/>
  <c r="Z244" i="1"/>
  <c r="Z129" i="1"/>
  <c r="Z124" i="1"/>
  <c r="Z114" i="1"/>
  <c r="Z108" i="1"/>
  <c r="Z77" i="1"/>
  <c r="Z445" i="1"/>
  <c r="Z547" i="1"/>
  <c r="Z521" i="1"/>
  <c r="Z427" i="1"/>
  <c r="Z256" i="1"/>
  <c r="Y574" i="1"/>
  <c r="Y577" i="1"/>
  <c r="Z178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54" i="1"/>
  <c r="Z539" i="1"/>
  <c r="Y576" i="1" l="1"/>
  <c r="Z578" i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<sst xmlns="http://schemas.openxmlformats.org/spreadsheetml/2006/main" count="2614" uniqueCount="939">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</sst>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45783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918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Вторник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6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300</v>
      </c>
      <c r="Y37" s="642">
        <f>IFERROR(IF(X37="",0,CEILING((X37/$H37),1)*$H37),"")</f>
        <v>302.40000000000003</v>
      </c>
      <c r="Z37" s="36">
        <f>IFERROR(IF(Y37=0,"",ROUNDUP(Y37/H37,0)*0.01898),"")</f>
        <v>0.53144000000000002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74</v>
      </c>
      <c r="Y39" s="642">
        <f>IFERROR(IF(X39="",0,CEILING((X39/$H39),1)*$H39),"")</f>
        <v>74</v>
      </c>
      <c r="Z39" s="36">
        <f>IFERROR(IF(Y39=0,"",ROUNDUP(Y39/H39,0)*0.00902),"")</f>
        <v>0.1804</v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78.2</v>
      </c>
      <c r="BN39" s="64">
        <f>IFERROR(Y39*I39/H39,"0")</f>
        <v>78.2</v>
      </c>
      <c r="BO39" s="64">
        <f>IFERROR(1/J39*(X39/H39),"0")</f>
        <v>0.15151515151515152</v>
      </c>
      <c r="BP39" s="64">
        <f>IFERROR(1/J39*(Y39/H39),"0")</f>
        <v>0.15151515151515152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47.777777777777771</v>
      </c>
      <c r="Y41" s="643">
        <f>IFERROR(Y37/H37,"0")+IFERROR(Y38/H38,"0")+IFERROR(Y39/H39,"0")+IFERROR(Y40/H40,"0")</f>
        <v>48</v>
      </c>
      <c r="Z41" s="643">
        <f>IFERROR(IF(Z37="",0,Z37),"0")+IFERROR(IF(Z38="",0,Z38),"0")+IFERROR(IF(Z39="",0,Z39),"0")+IFERROR(IF(Z40="",0,Z40),"0")</f>
        <v>0.71184000000000003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374</v>
      </c>
      <c r="Y42" s="643">
        <f>IFERROR(SUM(Y37:Y40),"0")</f>
        <v>376.40000000000003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100</v>
      </c>
      <c r="Y50" s="642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9.2592592592592595</v>
      </c>
      <c r="Y55" s="643">
        <f>IFERROR(Y49/H49,"0")+IFERROR(Y50/H50,"0")+IFERROR(Y51/H51,"0")+IFERROR(Y52/H52,"0")+IFERROR(Y53/H53,"0")+IFERROR(Y54/H54,"0")</f>
        <v>10</v>
      </c>
      <c r="Z55" s="643">
        <f>IFERROR(IF(Z49="",0,Z49),"0")+IFERROR(IF(Z50="",0,Z50),"0")+IFERROR(IF(Z51="",0,Z51),"0")+IFERROR(IF(Z52="",0,Z52),"0")+IFERROR(IF(Z53="",0,Z53),"0")+IFERROR(IF(Z54="",0,Z54),"0")</f>
        <v>0.1898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100</v>
      </c>
      <c r="Y56" s="643">
        <f>IFERROR(SUM(Y49:Y54),"0")</f>
        <v>108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200</v>
      </c>
      <c r="Y86" s="642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113</v>
      </c>
      <c r="Y88" s="642">
        <f>IFERROR(IF(X88="",0,CEILING((X88/$H88),1)*$H88),"")</f>
        <v>117</v>
      </c>
      <c r="Z88" s="36">
        <f>IFERROR(IF(Y88=0,"",ROUNDUP(Y88/H88,0)*0.00902),"")</f>
        <v>0.23452000000000001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118.27333333333334</v>
      </c>
      <c r="BN88" s="64">
        <f>IFERROR(Y88*I88/H88,"0")</f>
        <v>122.46000000000001</v>
      </c>
      <c r="BO88" s="64">
        <f>IFERROR(1/J88*(X88/H88),"0")</f>
        <v>0.19023569023569023</v>
      </c>
      <c r="BP88" s="64">
        <f>IFERROR(1/J88*(Y88/H88),"0")</f>
        <v>0.19696969696969696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43.629629629629633</v>
      </c>
      <c r="Y89" s="643">
        <f>IFERROR(Y86/H86,"0")+IFERROR(Y87/H87,"0")+IFERROR(Y88/H88,"0")</f>
        <v>45</v>
      </c>
      <c r="Z89" s="643">
        <f>IFERROR(IF(Z86="",0,Z86),"0")+IFERROR(IF(Z87="",0,Z87),"0")+IFERROR(IF(Z88="",0,Z88),"0")</f>
        <v>0.59514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313</v>
      </c>
      <c r="Y90" s="643">
        <f>IFERROR(SUM(Y86:Y88),"0")</f>
        <v>322.20000000000005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100</v>
      </c>
      <c r="Y92" s="642">
        <f t="shared" ref="Y92:Y99" si="16">IFERROR(IF(X92="",0,CEILING((X92/$H92),1)*$H92),"")</f>
        <v>100.80000000000001</v>
      </c>
      <c r="Z92" s="36">
        <f>IFERROR(IF(Y92=0,"",ROUNDUP(Y92/H92,0)*0.01898),"")</f>
        <v>0.22776000000000002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11.904761904761905</v>
      </c>
      <c r="Y100" s="643">
        <f>IFERROR(Y92/H92,"0")+IFERROR(Y93/H93,"0")+IFERROR(Y94/H94,"0")+IFERROR(Y95/H95,"0")+IFERROR(Y96/H96,"0")+IFERROR(Y97/H97,"0")+IFERROR(Y98/H98,"0")+IFERROR(Y99/H99,"0")</f>
        <v>12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0.22776000000000002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100</v>
      </c>
      <c r="Y101" s="643">
        <f>IFERROR(SUM(Y92:Y99),"0")</f>
        <v>100.80000000000001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200</v>
      </c>
      <c r="Y104" s="642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208.05555555555554</v>
      </c>
      <c r="BN104" s="64">
        <f>IFERROR(Y104*I104/H104,"0")</f>
        <v>213.46499999999997</v>
      </c>
      <c r="BO104" s="64">
        <f>IFERROR(1/J104*(X104/H104),"0")</f>
        <v>0.28935185185185186</v>
      </c>
      <c r="BP104" s="64">
        <f>IFERROR(1/J104*(Y104/H104),"0")</f>
        <v>0.296875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36</v>
      </c>
      <c r="Y106" s="642">
        <f>IFERROR(IF(X106="",0,CEILING((X106/$H106),1)*$H106),"")</f>
        <v>36</v>
      </c>
      <c r="Z106" s="36">
        <f>IFERROR(IF(Y106=0,"",ROUNDUP(Y106/H106,0)*0.00902),"")</f>
        <v>7.2160000000000002E-2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37.68</v>
      </c>
      <c r="BN106" s="64">
        <f>IFERROR(Y106*I106/H106,"0")</f>
        <v>37.68</v>
      </c>
      <c r="BO106" s="64">
        <f>IFERROR(1/J106*(X106/H106),"0")</f>
        <v>6.0606060606060608E-2</v>
      </c>
      <c r="BP106" s="64">
        <f>IFERROR(1/J106*(Y106/H106),"0")</f>
        <v>6.0606060606060608E-2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26.518518518518519</v>
      </c>
      <c r="Y108" s="643">
        <f>IFERROR(Y104/H104,"0")+IFERROR(Y105/H105,"0")+IFERROR(Y106/H106,"0")+IFERROR(Y107/H107,"0")</f>
        <v>27</v>
      </c>
      <c r="Z108" s="643">
        <f>IFERROR(IF(Z104="",0,Z104),"0")+IFERROR(IF(Z105="",0,Z105),"0")+IFERROR(IF(Z106="",0,Z106),"0")+IFERROR(IF(Z107="",0,Z107),"0")</f>
        <v>0.43278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236</v>
      </c>
      <c r="Y109" s="643">
        <f>IFERROR(SUM(Y104:Y107),"0")</f>
        <v>241.20000000000002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100</v>
      </c>
      <c r="Y118" s="642">
        <f t="shared" si="21"/>
        <v>100.80000000000001</v>
      </c>
      <c r="Z118" s="36">
        <f>IFERROR(IF(Y118=0,"",ROUNDUP(Y118/H118,0)*0.01898),"")</f>
        <v>0.22776000000000002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106.10714285714286</v>
      </c>
      <c r="BN118" s="64">
        <f t="shared" si="23"/>
        <v>106.956</v>
      </c>
      <c r="BO118" s="64">
        <f t="shared" si="24"/>
        <v>0.18601190476190477</v>
      </c>
      <c r="BP118" s="64">
        <f t="shared" si="25"/>
        <v>0.1875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68</v>
      </c>
      <c r="Y121" s="642">
        <f t="shared" si="21"/>
        <v>70.2</v>
      </c>
      <c r="Z121" s="36">
        <f>IFERROR(IF(Y121=0,"",ROUNDUP(Y121/H121,0)*0.00651),"")</f>
        <v>0.16925999999999999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74.346666666666664</v>
      </c>
      <c r="BN121" s="64">
        <f t="shared" si="23"/>
        <v>76.751999999999995</v>
      </c>
      <c r="BO121" s="64">
        <f t="shared" si="24"/>
        <v>0.13838013838013838</v>
      </c>
      <c r="BP121" s="64">
        <f t="shared" si="25"/>
        <v>0.14285714285714288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37.089947089947088</v>
      </c>
      <c r="Y124" s="643">
        <f>IFERROR(Y117/H117,"0")+IFERROR(Y118/H118,"0")+IFERROR(Y119/H119,"0")+IFERROR(Y120/H120,"0")+IFERROR(Y121/H121,"0")+IFERROR(Y122/H122,"0")+IFERROR(Y123/H123,"0")</f>
        <v>38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0.39702000000000004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168</v>
      </c>
      <c r="Y125" s="643">
        <f>IFERROR(SUM(Y117:Y123),"0")</f>
        <v>171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50</v>
      </c>
      <c r="Y172" s="642">
        <f t="shared" si="26"/>
        <v>50.400000000000006</v>
      </c>
      <c r="Z172" s="36">
        <f>IFERROR(IF(Y172=0,"",ROUNDUP(Y172/H172,0)*0.00502),"")</f>
        <v>0.12048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53.095238095238095</v>
      </c>
      <c r="BN172" s="64">
        <f t="shared" si="28"/>
        <v>53.52</v>
      </c>
      <c r="BO172" s="64">
        <f t="shared" si="29"/>
        <v>0.10175010175010177</v>
      </c>
      <c r="BP172" s="64">
        <f t="shared" si="30"/>
        <v>0.10256410256410257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158</v>
      </c>
      <c r="Y175" s="642">
        <f t="shared" si="26"/>
        <v>159.6</v>
      </c>
      <c r="Z175" s="36">
        <f>IFERROR(IF(Y175=0,"",ROUNDUP(Y175/H175,0)*0.00502),"")</f>
        <v>0.38152000000000003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165.52380952380952</v>
      </c>
      <c r="BN175" s="64">
        <f t="shared" si="28"/>
        <v>167.2</v>
      </c>
      <c r="BO175" s="64">
        <f t="shared" si="29"/>
        <v>0.32153032153032157</v>
      </c>
      <c r="BP175" s="64">
        <f t="shared" si="30"/>
        <v>0.3247863247863248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99.047619047619051</v>
      </c>
      <c r="Y178" s="643">
        <f>IFERROR(Y169/H169,"0")+IFERROR(Y170/H170,"0")+IFERROR(Y171/H171,"0")+IFERROR(Y172/H172,"0")+IFERROR(Y173/H173,"0")+IFERROR(Y174/H174,"0")+IFERROR(Y175/H175,"0")+IFERROR(Y176/H176,"0")+IFERROR(Y177/H177,"0")</f>
        <v>100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0.502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208</v>
      </c>
      <c r="Y179" s="643">
        <f>IFERROR(SUM(Y169:Y177),"0")</f>
        <v>210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45</v>
      </c>
      <c r="Y206" s="642">
        <f t="shared" si="31"/>
        <v>45</v>
      </c>
      <c r="Z206" s="36">
        <f>IFERROR(IF(Y206=0,"",ROUNDUP(Y206/H206,0)*0.00502),"")</f>
        <v>0.1255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48.249999999999993</v>
      </c>
      <c r="BN206" s="64">
        <f t="shared" si="33"/>
        <v>48.249999999999993</v>
      </c>
      <c r="BO206" s="64">
        <f t="shared" si="34"/>
        <v>0.10683760683760685</v>
      </c>
      <c r="BP206" s="64">
        <f t="shared" si="35"/>
        <v>0.10683760683760685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25</v>
      </c>
      <c r="Y210" s="643">
        <f>IFERROR(Y202/H202,"0")+IFERROR(Y203/H203,"0")+IFERROR(Y204/H204,"0")+IFERROR(Y205/H205,"0")+IFERROR(Y206/H206,"0")+IFERROR(Y207/H207,"0")+IFERROR(Y208/H208,"0")+IFERROR(Y209/H209,"0")</f>
        <v>25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0.1255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45</v>
      </c>
      <c r="Y211" s="643">
        <f>IFERROR(SUM(Y202:Y209),"0")</f>
        <v>45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96</v>
      </c>
      <c r="Y216" s="642">
        <f t="shared" si="36"/>
        <v>96</v>
      </c>
      <c r="Z216" s="36">
        <f t="shared" ref="Z216:Z221" si="41">IFERROR(IF(Y216=0,"",ROUNDUP(Y216/H216,0)*0.00651),"")</f>
        <v>0.26040000000000002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106.8</v>
      </c>
      <c r="BN216" s="64">
        <f t="shared" si="38"/>
        <v>106.8</v>
      </c>
      <c r="BO216" s="64">
        <f t="shared" si="39"/>
        <v>0.2197802197802198</v>
      </c>
      <c r="BP216" s="64">
        <f t="shared" si="40"/>
        <v>0.2197802197802198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100</v>
      </c>
      <c r="Y218" s="642">
        <f t="shared" si="36"/>
        <v>100.8</v>
      </c>
      <c r="Z218" s="36">
        <f t="shared" si="41"/>
        <v>0.27342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110.5</v>
      </c>
      <c r="BN218" s="64">
        <f t="shared" si="38"/>
        <v>111.384</v>
      </c>
      <c r="BO218" s="64">
        <f t="shared" si="39"/>
        <v>0.22893772893772898</v>
      </c>
      <c r="BP218" s="64">
        <f t="shared" si="40"/>
        <v>0.23076923076923078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96</v>
      </c>
      <c r="Y221" s="642">
        <f t="shared" si="36"/>
        <v>96</v>
      </c>
      <c r="Z221" s="36">
        <f t="shared" si="41"/>
        <v>0.26040000000000002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106.32000000000001</v>
      </c>
      <c r="BN221" s="64">
        <f t="shared" si="38"/>
        <v>106.32000000000001</v>
      </c>
      <c r="BO221" s="64">
        <f t="shared" si="39"/>
        <v>0.2197802197802198</v>
      </c>
      <c r="BP221" s="64">
        <f t="shared" si="40"/>
        <v>0.2197802197802198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121.66666666666667</v>
      </c>
      <c r="Y222" s="643">
        <f>IFERROR(Y213/H213,"0")+IFERROR(Y214/H214,"0")+IFERROR(Y215/H215,"0")+IFERROR(Y216/H216,"0")+IFERROR(Y217/H217,"0")+IFERROR(Y218/H218,"0")+IFERROR(Y219/H219,"0")+IFERROR(Y220/H220,"0")+IFERROR(Y221/H221,"0")</f>
        <v>122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0.79421999999999993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292</v>
      </c>
      <c r="Y223" s="643">
        <f>IFERROR(SUM(Y213:Y221),"0")</f>
        <v>292.8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100</v>
      </c>
      <c r="Y336" s="642">
        <f>IFERROR(IF(X336="",0,CEILING((X336/$H336),1)*$H336),"")</f>
        <v>101.39999999999999</v>
      </c>
      <c r="Z336" s="36">
        <f>IFERROR(IF(Y336=0,"",ROUNDUP(Y336/H336,0)*0.01898),"")</f>
        <v>0.24674000000000001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106.65384615384617</v>
      </c>
      <c r="BN336" s="64">
        <f>IFERROR(Y336*I336/H336,"0")</f>
        <v>108.14700000000001</v>
      </c>
      <c r="BO336" s="64">
        <f>IFERROR(1/J336*(X336/H336),"0")</f>
        <v>0.20032051282051283</v>
      </c>
      <c r="BP336" s="64">
        <f>IFERROR(1/J336*(Y336/H336),"0")</f>
        <v>0.203125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12.820512820512821</v>
      </c>
      <c r="Y338" s="643">
        <f>IFERROR(Y335/H335,"0")+IFERROR(Y336/H336,"0")+IFERROR(Y337/H337,"0")</f>
        <v>13</v>
      </c>
      <c r="Z338" s="643">
        <f>IFERROR(IF(Z335="",0,Z335),"0")+IFERROR(IF(Z336="",0,Z336),"0")+IFERROR(IF(Z337="",0,Z337),"0")</f>
        <v>0.24674000000000001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100</v>
      </c>
      <c r="Y339" s="643">
        <f>IFERROR(SUM(Y335:Y337),"0")</f>
        <v>101.39999999999999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hidden="1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104</v>
      </c>
      <c r="Y368" s="642">
        <f t="shared" si="57"/>
        <v>105</v>
      </c>
      <c r="Z368" s="36">
        <f>IFERROR(IF(Y368=0,"",ROUNDUP(Y368/H368,0)*0.02175),"")</f>
        <v>0.15225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107.328</v>
      </c>
      <c r="BN368" s="64">
        <f t="shared" si="59"/>
        <v>108.36</v>
      </c>
      <c r="BO368" s="64">
        <f t="shared" si="60"/>
        <v>0.14444444444444443</v>
      </c>
      <c r="BP368" s="64">
        <f t="shared" si="61"/>
        <v>0.14583333333333331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300</v>
      </c>
      <c r="Y370" s="642">
        <f t="shared" si="57"/>
        <v>300</v>
      </c>
      <c r="Z370" s="36">
        <f>IFERROR(IF(Y370=0,"",ROUNDUP(Y370/H370,0)*0.02175),"")</f>
        <v>0.43499999999999994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309.60000000000002</v>
      </c>
      <c r="BN370" s="64">
        <f t="shared" si="59"/>
        <v>309.60000000000002</v>
      </c>
      <c r="BO370" s="64">
        <f t="shared" si="60"/>
        <v>0.41666666666666663</v>
      </c>
      <c r="BP370" s="64">
        <f t="shared" si="61"/>
        <v>0.41666666666666663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26.933333333333334</v>
      </c>
      <c r="Y374" s="643">
        <f>IFERROR(Y367/H367,"0")+IFERROR(Y368/H368,"0")+IFERROR(Y369/H369,"0")+IFERROR(Y370/H370,"0")+IFERROR(Y371/H371,"0")+IFERROR(Y372/H372,"0")+IFERROR(Y373/H373,"0")</f>
        <v>27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0.58724999999999994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404</v>
      </c>
      <c r="Y375" s="643">
        <f>IFERROR(SUM(Y367:Y373),"0")</f>
        <v>405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800</v>
      </c>
      <c r="Y377" s="642">
        <f>IFERROR(IF(X377="",0,CEILING((X377/$H377),1)*$H377),"")</f>
        <v>810</v>
      </c>
      <c r="Z377" s="36">
        <f>IFERROR(IF(Y377=0,"",ROUNDUP(Y377/H377,0)*0.02175),"")</f>
        <v>1.1744999999999999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825.6</v>
      </c>
      <c r="BN377" s="64">
        <f>IFERROR(Y377*I377/H377,"0")</f>
        <v>835.92000000000007</v>
      </c>
      <c r="BO377" s="64">
        <f>IFERROR(1/J377*(X377/H377),"0")</f>
        <v>1.1111111111111112</v>
      </c>
      <c r="BP377" s="64">
        <f>IFERROR(1/J377*(Y377/H377),"0")</f>
        <v>1.125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53.333333333333336</v>
      </c>
      <c r="Y379" s="643">
        <f>IFERROR(Y377/H377,"0")+IFERROR(Y378/H378,"0")</f>
        <v>54</v>
      </c>
      <c r="Z379" s="643">
        <f>IFERROR(IF(Z377="",0,Z377),"0")+IFERROR(IF(Z378="",0,Z378),"0")</f>
        <v>1.1744999999999999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800</v>
      </c>
      <c r="Y380" s="643">
        <f>IFERROR(SUM(Y377:Y378),"0")</f>
        <v>810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900</v>
      </c>
      <c r="Y404" s="642">
        <f>IFERROR(IF(X404="",0,CEILING((X404/$H404),1)*$H404),"")</f>
        <v>900</v>
      </c>
      <c r="Z404" s="36">
        <f>IFERROR(IF(Y404=0,"",ROUNDUP(Y404/H404,0)*0.01898),"")</f>
        <v>1.8980000000000001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951.90000000000009</v>
      </c>
      <c r="BN404" s="64">
        <f>IFERROR(Y404*I404/H404,"0")</f>
        <v>951.90000000000009</v>
      </c>
      <c r="BO404" s="64">
        <f>IFERROR(1/J404*(X404/H404),"0")</f>
        <v>1.5625</v>
      </c>
      <c r="BP404" s="64">
        <f>IFERROR(1/J404*(Y404/H404),"0")</f>
        <v>1.5625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100</v>
      </c>
      <c r="Y408" s="643">
        <f>IFERROR(Y404/H404,"0")+IFERROR(Y405/H405,"0")+IFERROR(Y406/H406,"0")+IFERROR(Y407/H407,"0")</f>
        <v>100</v>
      </c>
      <c r="Z408" s="643">
        <f>IFERROR(IF(Z404="",0,Z404),"0")+IFERROR(IF(Z405="",0,Z405),"0")+IFERROR(IF(Z406="",0,Z406),"0")+IFERROR(IF(Z407="",0,Z407),"0")</f>
        <v>1.8980000000000001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900</v>
      </c>
      <c r="Y409" s="643">
        <f>IFERROR(SUM(Y404:Y407),"0")</f>
        <v>900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212</v>
      </c>
      <c r="Y467" s="642">
        <f t="shared" si="68"/>
        <v>216.48000000000002</v>
      </c>
      <c r="Z467" s="36">
        <f t="shared" si="69"/>
        <v>0.49036000000000002</v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226.45454545454541</v>
      </c>
      <c r="BN467" s="64">
        <f t="shared" si="71"/>
        <v>231.24</v>
      </c>
      <c r="BO467" s="64">
        <f t="shared" si="72"/>
        <v>0.38607226107226106</v>
      </c>
      <c r="BP467" s="64">
        <f t="shared" si="73"/>
        <v>0.39423076923076927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650</v>
      </c>
      <c r="Y469" s="642">
        <f t="shared" si="68"/>
        <v>654.72</v>
      </c>
      <c r="Z469" s="36">
        <f t="shared" si="69"/>
        <v>1.4830399999999999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694.31818181818176</v>
      </c>
      <c r="BN469" s="64">
        <f t="shared" si="71"/>
        <v>699.36</v>
      </c>
      <c r="BO469" s="64">
        <f t="shared" si="72"/>
        <v>1.1837121212121211</v>
      </c>
      <c r="BP469" s="64">
        <f t="shared" si="73"/>
        <v>1.1923076923076923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163.25757575757575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165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1.9733999999999998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862</v>
      </c>
      <c r="Y482" s="643">
        <f>IFERROR(SUM(Y465:Y480),"0")</f>
        <v>871.2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100</v>
      </c>
      <c r="Y484" s="642">
        <f>IFERROR(IF(X484="",0,CEILING((X484/$H484),1)*$H484),"")</f>
        <v>100.32000000000001</v>
      </c>
      <c r="Z484" s="36">
        <f>IFERROR(IF(Y484=0,"",ROUNDUP(Y484/H484,0)*0.01196),"")</f>
        <v>0.22724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106.81818181818181</v>
      </c>
      <c r="BN484" s="64">
        <f>IFERROR(Y484*I484/H484,"0")</f>
        <v>107.16</v>
      </c>
      <c r="BO484" s="64">
        <f>IFERROR(1/J484*(X484/H484),"0")</f>
        <v>0.18210955710955709</v>
      </c>
      <c r="BP484" s="64">
        <f>IFERROR(1/J484*(Y484/H484),"0")</f>
        <v>0.18269230769230771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18.939393939393938</v>
      </c>
      <c r="Y487" s="643">
        <f>IFERROR(Y484/H484,"0")+IFERROR(Y485/H485,"0")+IFERROR(Y486/H486,"0")</f>
        <v>19</v>
      </c>
      <c r="Z487" s="643">
        <f>IFERROR(IF(Z484="",0,Z484),"0")+IFERROR(IF(Z485="",0,Z485),"0")+IFERROR(IF(Z486="",0,Z486),"0")</f>
        <v>0.22724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100</v>
      </c>
      <c r="Y488" s="643">
        <f>IFERROR(SUM(Y484:Y486),"0")</f>
        <v>100.32000000000001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300</v>
      </c>
      <c r="Y492" s="642">
        <f t="shared" si="74"/>
        <v>300.96000000000004</v>
      </c>
      <c r="Z492" s="36">
        <f>IFERROR(IF(Y492=0,"",ROUNDUP(Y492/H492,0)*0.01196),"")</f>
        <v>0.68171999999999999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320.45454545454544</v>
      </c>
      <c r="BN492" s="64">
        <f t="shared" si="76"/>
        <v>321.48</v>
      </c>
      <c r="BO492" s="64">
        <f t="shared" si="77"/>
        <v>0.54632867132867136</v>
      </c>
      <c r="BP492" s="64">
        <f t="shared" si="78"/>
        <v>0.54807692307692313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56.818181818181813</v>
      </c>
      <c r="Y499" s="643">
        <f>IFERROR(Y490/H490,"0")+IFERROR(Y491/H491,"0")+IFERROR(Y492/H492,"0")+IFERROR(Y493/H493,"0")+IFERROR(Y494/H494,"0")+IFERROR(Y495/H495,"0")+IFERROR(Y496/H496,"0")+IFERROR(Y497/H497,"0")+IFERROR(Y498/H498,"0")</f>
        <v>57.000000000000007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0.68171999999999999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300</v>
      </c>
      <c r="Y500" s="643">
        <f>IFERROR(SUM(Y490:Y498),"0")</f>
        <v>300.96000000000004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5302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5356.28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5592.6242848262846</v>
      </c>
      <c r="Y574" s="643">
        <f>IFERROR(SUM(BN22:BN570),"0")</f>
        <v>5649.5769999999993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10</v>
      </c>
      <c r="Y575" s="38">
        <f>ROUNDUP(SUM(BP22:BP570),0)</f>
        <v>10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5842.6242848262846</v>
      </c>
      <c r="Y576" s="643">
        <f>GrossWeightTotalR+PalletQtyTotalR*25</f>
        <v>5899.5769999999993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853.99651089651093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862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10.76491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376.40000000000003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108</v>
      </c>
      <c r="E583" s="46">
        <f>IFERROR(Y86*1,"0")+IFERROR(Y87*1,"0")+IFERROR(Y88*1,"0")+IFERROR(Y92*1,"0")+IFERROR(Y93*1,"0")+IFERROR(Y94*1,"0")+IFERROR(Y95*1,"0")+IFERROR(Y96*1,"0")+IFERROR(Y97*1,"0")+IFERROR(Y98*1,"0")+IFERROR(Y99*1,"0")</f>
        <v>423.00000000000006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412.2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210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337.8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101.39999999999999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1215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900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1272.48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0,00"/>
        <filter val="104,00"/>
        <filter val="11,90"/>
        <filter val="113,00"/>
        <filter val="12,82"/>
        <filter val="121,67"/>
        <filter val="158,00"/>
        <filter val="163,26"/>
        <filter val="168,00"/>
        <filter val="18,94"/>
        <filter val="200,00"/>
        <filter val="208,00"/>
        <filter val="212,00"/>
        <filter val="236,00"/>
        <filter val="25,00"/>
        <filter val="26,52"/>
        <filter val="26,93"/>
        <filter val="292,00"/>
        <filter val="300,00"/>
        <filter val="313,00"/>
        <filter val="36,00"/>
        <filter val="37,09"/>
        <filter val="374,00"/>
        <filter val="404,00"/>
        <filter val="43,63"/>
        <filter val="45,00"/>
        <filter val="47,78"/>
        <filter val="5 302,00"/>
        <filter val="5 592,62"/>
        <filter val="5 842,62"/>
        <filter val="50,00"/>
        <filter val="53,33"/>
        <filter val="56,82"/>
        <filter val="650,00"/>
        <filter val="68,00"/>
        <filter val="74,00"/>
        <filter val="800,00"/>
        <filter val="854,00"/>
        <filter val="862,00"/>
        <filter val="9,26"/>
        <filter val="900,00"/>
        <filter val="96,00"/>
        <filter val="99,05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