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7BD6A1-FA03-485B-A8F8-824FAB9BDA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Y325" i="1" s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Y101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Y42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75" i="1" s="1"/>
  <c r="BM22" i="1"/>
  <c r="Y22" i="1"/>
  <c r="B583" i="1" s="1"/>
  <c r="P22" i="1"/>
  <c r="H10" i="1"/>
  <c r="A9" i="1"/>
  <c r="A10" i="1" s="1"/>
  <c r="D7" i="1"/>
  <c r="Q6" i="1"/>
  <c r="P2" i="1"/>
  <c r="BP76" i="1" l="1"/>
  <c r="BN76" i="1"/>
  <c r="BP105" i="1"/>
  <c r="BN105" i="1"/>
  <c r="Z105" i="1"/>
  <c r="BP127" i="1"/>
  <c r="BN127" i="1"/>
  <c r="Z127" i="1"/>
  <c r="BP174" i="1"/>
  <c r="BN174" i="1"/>
  <c r="Z174" i="1"/>
  <c r="BP213" i="1"/>
  <c r="BN213" i="1"/>
  <c r="Z213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X576" i="1" s="1"/>
  <c r="Z25" i="1"/>
  <c r="X573" i="1"/>
  <c r="Z50" i="1"/>
  <c r="BN50" i="1"/>
  <c r="Z60" i="1"/>
  <c r="BN60" i="1"/>
  <c r="Z76" i="1"/>
  <c r="BP117" i="1"/>
  <c r="BN117" i="1"/>
  <c r="Z117" i="1"/>
  <c r="Y150" i="1"/>
  <c r="BP149" i="1"/>
  <c r="BN149" i="1"/>
  <c r="Z149" i="1"/>
  <c r="Z150" i="1" s="1"/>
  <c r="BP153" i="1"/>
  <c r="BN153" i="1"/>
  <c r="Z153" i="1"/>
  <c r="BP203" i="1"/>
  <c r="BN203" i="1"/>
  <c r="Z203" i="1"/>
  <c r="BP221" i="1"/>
  <c r="BN221" i="1"/>
  <c r="Z221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Y130" i="1"/>
  <c r="G583" i="1"/>
  <c r="Y157" i="1"/>
  <c r="Z23" i="1"/>
  <c r="BN23" i="1"/>
  <c r="Z27" i="1"/>
  <c r="BN27" i="1"/>
  <c r="Z39" i="1"/>
  <c r="BN39" i="1"/>
  <c r="D583" i="1"/>
  <c r="Z52" i="1"/>
  <c r="BN52" i="1"/>
  <c r="Z58" i="1"/>
  <c r="BN58" i="1"/>
  <c r="BP58" i="1"/>
  <c r="Y63" i="1"/>
  <c r="Z66" i="1"/>
  <c r="BN66" i="1"/>
  <c r="Y77" i="1"/>
  <c r="Z74" i="1"/>
  <c r="BN74" i="1"/>
  <c r="Z80" i="1"/>
  <c r="BN80" i="1"/>
  <c r="BP80" i="1"/>
  <c r="Y83" i="1"/>
  <c r="E583" i="1"/>
  <c r="Z93" i="1"/>
  <c r="BN93" i="1"/>
  <c r="Z94" i="1"/>
  <c r="BN94" i="1"/>
  <c r="Z98" i="1"/>
  <c r="BN98" i="1"/>
  <c r="F583" i="1"/>
  <c r="Z107" i="1"/>
  <c r="BN107" i="1"/>
  <c r="Y115" i="1"/>
  <c r="Z113" i="1"/>
  <c r="BN113" i="1"/>
  <c r="Y124" i="1"/>
  <c r="Z119" i="1"/>
  <c r="BN119" i="1"/>
  <c r="Z123" i="1"/>
  <c r="BN123" i="1"/>
  <c r="Y129" i="1"/>
  <c r="Z134" i="1"/>
  <c r="BN134" i="1"/>
  <c r="Y140" i="1"/>
  <c r="Z144" i="1"/>
  <c r="BN144" i="1"/>
  <c r="Z155" i="1"/>
  <c r="BN155" i="1"/>
  <c r="Z172" i="1"/>
  <c r="BN172" i="1"/>
  <c r="Z176" i="1"/>
  <c r="BN176" i="1"/>
  <c r="Z181" i="1"/>
  <c r="BN181" i="1"/>
  <c r="BP181" i="1"/>
  <c r="Z182" i="1"/>
  <c r="BN182" i="1"/>
  <c r="Z183" i="1"/>
  <c r="BN183" i="1"/>
  <c r="Y184" i="1"/>
  <c r="Z197" i="1"/>
  <c r="BN197" i="1"/>
  <c r="BP197" i="1"/>
  <c r="Z205" i="1"/>
  <c r="BN205" i="1"/>
  <c r="Z209" i="1"/>
  <c r="BN209" i="1"/>
  <c r="Y223" i="1"/>
  <c r="Z215" i="1"/>
  <c r="BN215" i="1"/>
  <c r="Z219" i="1"/>
  <c r="BN219" i="1"/>
  <c r="Z225" i="1"/>
  <c r="BN225" i="1"/>
  <c r="BP225" i="1"/>
  <c r="Z234" i="1"/>
  <c r="BN234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0" i="1"/>
  <c r="BN420" i="1"/>
  <c r="Z420" i="1"/>
  <c r="BN25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245" i="1"/>
  <c r="Y257" i="1"/>
  <c r="L583" i="1"/>
  <c r="Y274" i="1"/>
  <c r="Y297" i="1"/>
  <c r="Q583" i="1"/>
  <c r="Y352" i="1"/>
  <c r="Y351" i="1"/>
  <c r="Y362" i="1"/>
  <c r="Y408" i="1"/>
  <c r="Y427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432" i="1"/>
  <c r="Y446" i="1"/>
  <c r="AD583" i="1"/>
  <c r="F9" i="1"/>
  <c r="J9" i="1"/>
  <c r="F10" i="1"/>
  <c r="Z22" i="1"/>
  <c r="BN22" i="1"/>
  <c r="BP22" i="1"/>
  <c r="Z24" i="1"/>
  <c r="BN24" i="1"/>
  <c r="Z26" i="1"/>
  <c r="BN26" i="1"/>
  <c r="X577" i="1"/>
  <c r="Y29" i="1"/>
  <c r="C583" i="1"/>
  <c r="Z38" i="1"/>
  <c r="BN38" i="1"/>
  <c r="BP38" i="1"/>
  <c r="Z40" i="1"/>
  <c r="BN40" i="1"/>
  <c r="Y41" i="1"/>
  <c r="Z44" i="1"/>
  <c r="Z45" i="1" s="1"/>
  <c r="BN44" i="1"/>
  <c r="BP44" i="1"/>
  <c r="Y45" i="1"/>
  <c r="Z49" i="1"/>
  <c r="BN49" i="1"/>
  <c r="BP49" i="1"/>
  <c r="Z51" i="1"/>
  <c r="BN51" i="1"/>
  <c r="Z53" i="1"/>
  <c r="BN53" i="1"/>
  <c r="Y56" i="1"/>
  <c r="Z59" i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Z120" i="1"/>
  <c r="BN120" i="1"/>
  <c r="Z122" i="1"/>
  <c r="BN122" i="1"/>
  <c r="Y125" i="1"/>
  <c r="Z128" i="1"/>
  <c r="Z129" i="1" s="1"/>
  <c r="BN128" i="1"/>
  <c r="BP128" i="1"/>
  <c r="Z133" i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83" i="1"/>
  <c r="Y151" i="1"/>
  <c r="Y156" i="1"/>
  <c r="Z154" i="1"/>
  <c r="BN154" i="1"/>
  <c r="BP154" i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H9" i="1"/>
  <c r="Y28" i="1"/>
  <c r="Y55" i="1"/>
  <c r="Y90" i="1"/>
  <c r="Y108" i="1"/>
  <c r="Y13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Z243" i="1"/>
  <c r="Z244" i="1" s="1"/>
  <c r="BN243" i="1"/>
  <c r="BP243" i="1"/>
  <c r="Z251" i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BP260" i="1"/>
  <c r="Z262" i="1"/>
  <c r="BN262" i="1"/>
  <c r="Z264" i="1"/>
  <c r="BN264" i="1"/>
  <c r="Y267" i="1"/>
  <c r="M583" i="1"/>
  <c r="Z271" i="1"/>
  <c r="Z274" i="1" s="1"/>
  <c r="BN271" i="1"/>
  <c r="BP271" i="1"/>
  <c r="Y275" i="1"/>
  <c r="O583" i="1"/>
  <c r="Y283" i="1"/>
  <c r="Z279" i="1"/>
  <c r="BN279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66" i="1"/>
  <c r="Z282" i="1"/>
  <c r="BP313" i="1"/>
  <c r="BN313" i="1"/>
  <c r="Z313" i="1"/>
  <c r="Y317" i="1"/>
  <c r="BP321" i="1"/>
  <c r="BN321" i="1"/>
  <c r="Z321" i="1"/>
  <c r="BP329" i="1"/>
  <c r="BN329" i="1"/>
  <c r="Z329" i="1"/>
  <c r="BP337" i="1"/>
  <c r="BN337" i="1"/>
  <c r="Z337" i="1"/>
  <c r="Y339" i="1"/>
  <c r="BP343" i="1"/>
  <c r="BN343" i="1"/>
  <c r="Z343" i="1"/>
  <c r="BP360" i="1"/>
  <c r="BN360" i="1"/>
  <c r="Z360" i="1"/>
  <c r="Z362" i="1" s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BP421" i="1"/>
  <c r="BN421" i="1"/>
  <c r="Z421" i="1"/>
  <c r="BP425" i="1"/>
  <c r="BN425" i="1"/>
  <c r="Z425" i="1"/>
  <c r="BP442" i="1"/>
  <c r="BN442" i="1"/>
  <c r="Z442" i="1"/>
  <c r="Z445" i="1" s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Y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379" i="1" l="1"/>
  <c r="Z345" i="1"/>
  <c r="Z324" i="1"/>
  <c r="Z266" i="1"/>
  <c r="Z256" i="1"/>
  <c r="Z156" i="1"/>
  <c r="Z135" i="1"/>
  <c r="Z77" i="1"/>
  <c r="Z68" i="1"/>
  <c r="Z487" i="1"/>
  <c r="Z397" i="1"/>
  <c r="Z222" i="1"/>
  <c r="Z62" i="1"/>
  <c r="Z41" i="1"/>
  <c r="Z529" i="1"/>
  <c r="Z374" i="1"/>
  <c r="Z317" i="1"/>
  <c r="Z124" i="1"/>
  <c r="Z547" i="1"/>
  <c r="Z184" i="1"/>
  <c r="Z521" i="1"/>
  <c r="Z178" i="1"/>
  <c r="Z499" i="1"/>
  <c r="Z481" i="1"/>
  <c r="Z427" i="1"/>
  <c r="Z338" i="1"/>
  <c r="Z332" i="1"/>
  <c r="Y577" i="1"/>
  <c r="Z239" i="1"/>
  <c r="Z108" i="1"/>
  <c r="Z100" i="1"/>
  <c r="Z89" i="1"/>
  <c r="Z55" i="1"/>
  <c r="Y573" i="1"/>
  <c r="Y575" i="1"/>
  <c r="Z28" i="1"/>
  <c r="Z554" i="1"/>
  <c r="Z539" i="1"/>
  <c r="Z408" i="1"/>
  <c r="Z210" i="1"/>
  <c r="Y574" i="1"/>
  <c r="Y576" i="1" s="1"/>
  <c r="Z578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<sst xmlns="http://schemas.openxmlformats.org/spreadsheetml/2006/main" count="2614" uniqueCount="939">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</sst>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45783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912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Вторник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50</v>
      </c>
      <c r="Y50" s="642">
        <f t="shared" si="6"/>
        <v>54</v>
      </c>
      <c r="Z50" s="36">
        <f>IFERROR(IF(Y50=0,"",ROUNDUP(Y50/H50,0)*0.01898),"")</f>
        <v>9.4899999999999998E-2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4.6296296296296298</v>
      </c>
      <c r="Y55" s="643">
        <f>IFERROR(Y49/H49,"0")+IFERROR(Y50/H50,"0")+IFERROR(Y51/H51,"0")+IFERROR(Y52/H52,"0")+IFERROR(Y53/H53,"0")+IFERROR(Y54/H54,"0")</f>
        <v>5</v>
      </c>
      <c r="Z55" s="643">
        <f>IFERROR(IF(Z49="",0,Z49),"0")+IFERROR(IF(Z50="",0,Z50),"0")+IFERROR(IF(Z51="",0,Z51),"0")+IFERROR(IF(Z52="",0,Z52),"0")+IFERROR(IF(Z53="",0,Z53),"0")+IFERROR(IF(Z54="",0,Z54),"0")</f>
        <v>9.4899999999999998E-2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50</v>
      </c>
      <c r="Y56" s="643">
        <f>IFERROR(SUM(Y49:Y54),"0")</f>
        <v>54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80</v>
      </c>
      <c r="Y73" s="642">
        <f t="shared" si="11"/>
        <v>84</v>
      </c>
      <c r="Z73" s="36">
        <f>IFERROR(IF(Y73=0,"",ROUNDUP(Y73/H73,0)*0.01898),"")</f>
        <v>0.1898</v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84.828571428571422</v>
      </c>
      <c r="BN73" s="64">
        <f t="shared" si="13"/>
        <v>89.07</v>
      </c>
      <c r="BO73" s="64">
        <f t="shared" si="14"/>
        <v>0.14880952380952381</v>
      </c>
      <c r="BP73" s="64">
        <f t="shared" si="15"/>
        <v>0.15625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9.5238095238095237</v>
      </c>
      <c r="Y77" s="643">
        <f>IFERROR(Y71/H71,"0")+IFERROR(Y72/H72,"0")+IFERROR(Y73/H73,"0")+IFERROR(Y74/H74,"0")+IFERROR(Y75/H75,"0")+IFERROR(Y76/H76,"0")</f>
        <v>10</v>
      </c>
      <c r="Z77" s="643">
        <f>IFERROR(IF(Z71="",0,Z71),"0")+IFERROR(IF(Z72="",0,Z72),"0")+IFERROR(IF(Z73="",0,Z73),"0")+IFERROR(IF(Z74="",0,Z74),"0")+IFERROR(IF(Z75="",0,Z75),"0")+IFERROR(IF(Z76="",0,Z76),"0")</f>
        <v>0.1898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80</v>
      </c>
      <c r="Y78" s="643">
        <f>IFERROR(SUM(Y71:Y76),"0")</f>
        <v>84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200</v>
      </c>
      <c r="Y335" s="642">
        <f>IFERROR(IF(X335="",0,CEILING((X335/$H335),1)*$H335),"")</f>
        <v>201.60000000000002</v>
      </c>
      <c r="Z335" s="36">
        <f>IFERROR(IF(Y335=0,"",ROUNDUP(Y335/H335,0)*0.01898),"")</f>
        <v>0.45552000000000004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212.35714285714286</v>
      </c>
      <c r="BN335" s="64">
        <f>IFERROR(Y335*I335/H335,"0")</f>
        <v>214.05600000000001</v>
      </c>
      <c r="BO335" s="64">
        <f>IFERROR(1/J335*(X335/H335),"0")</f>
        <v>0.37202380952380953</v>
      </c>
      <c r="BP335" s="64">
        <f>IFERROR(1/J335*(Y335/H335),"0")</f>
        <v>0.375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23.80952380952381</v>
      </c>
      <c r="Y338" s="643">
        <f>IFERROR(Y335/H335,"0")+IFERROR(Y336/H336,"0")+IFERROR(Y337/H337,"0")</f>
        <v>24</v>
      </c>
      <c r="Z338" s="643">
        <f>IFERROR(IF(Z335="",0,Z335),"0")+IFERROR(IF(Z336="",0,Z336),"0")+IFERROR(IF(Z337="",0,Z337),"0")</f>
        <v>0.45552000000000004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200</v>
      </c>
      <c r="Y339" s="643">
        <f>IFERROR(SUM(Y335:Y337),"0")</f>
        <v>201.60000000000002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66.666666666666671</v>
      </c>
      <c r="Y374" s="643">
        <f>IFERROR(Y367/H367,"0")+IFERROR(Y368/H368,"0")+IFERROR(Y369/H369,"0")+IFERROR(Y370/H370,"0")+IFERROR(Y371/H371,"0")+IFERROR(Y372/H372,"0")+IFERROR(Y373/H373,"0")</f>
        <v>67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1.4572499999999999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1000</v>
      </c>
      <c r="Y375" s="643">
        <f>IFERROR(SUM(Y367:Y373),"0")</f>
        <v>1005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350</v>
      </c>
      <c r="Y387" s="642">
        <f>IFERROR(IF(X387="",0,CEILING((X387/$H387),1)*$H387),"")</f>
        <v>351</v>
      </c>
      <c r="Z387" s="36">
        <f>IFERROR(IF(Y387=0,"",ROUNDUP(Y387/H387,0)*0.01898),"")</f>
        <v>0.74021999999999999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370.18333333333334</v>
      </c>
      <c r="BN387" s="64">
        <f>IFERROR(Y387*I387/H387,"0")</f>
        <v>371.24099999999999</v>
      </c>
      <c r="BO387" s="64">
        <f>IFERROR(1/J387*(X387/H387),"0")</f>
        <v>0.60763888888888884</v>
      </c>
      <c r="BP387" s="64">
        <f>IFERROR(1/J387*(Y387/H387),"0")</f>
        <v>0.609375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38.888888888888886</v>
      </c>
      <c r="Y388" s="643">
        <f>IFERROR(Y387/H387,"0")</f>
        <v>39</v>
      </c>
      <c r="Z388" s="643">
        <f>IFERROR(IF(Z387="",0,Z387),"0")</f>
        <v>0.74021999999999999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350</v>
      </c>
      <c r="Y389" s="643">
        <f>IFERROR(SUM(Y387:Y387),"0")</f>
        <v>351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100</v>
      </c>
      <c r="Y400" s="642">
        <f>IFERROR(IF(X400="",0,CEILING((X400/$H400),1)*$H400),"")</f>
        <v>100.74</v>
      </c>
      <c r="Z400" s="36">
        <f>IFERROR(IF(Y400=0,"",ROUNDUP(Y400/H400,0)*0.00902),"")</f>
        <v>0.20746000000000001</v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106.16438356164385</v>
      </c>
      <c r="BN400" s="64">
        <f>IFERROR(Y400*I400/H400,"0")</f>
        <v>106.95</v>
      </c>
      <c r="BO400" s="64">
        <f>IFERROR(1/J400*(X400/H400),"0")</f>
        <v>0.17296250172962502</v>
      </c>
      <c r="BP400" s="64">
        <f>IFERROR(1/J400*(Y400/H400),"0")</f>
        <v>0.17424242424242425</v>
      </c>
    </row>
    <row r="401" spans="1:68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22.831050228310502</v>
      </c>
      <c r="Y401" s="643">
        <f>IFERROR(Y400/H400,"0")</f>
        <v>23</v>
      </c>
      <c r="Z401" s="643">
        <f>IFERROR(IF(Z400="",0,Z400),"0")</f>
        <v>0.20746000000000001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100</v>
      </c>
      <c r="Y402" s="643">
        <f>IFERROR(SUM(Y400:Y400),"0")</f>
        <v>100.74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500</v>
      </c>
      <c r="Y469" s="642">
        <f t="shared" si="68"/>
        <v>501.6</v>
      </c>
      <c r="Z469" s="36">
        <f t="shared" si="69"/>
        <v>1.1362000000000001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534.09090909090912</v>
      </c>
      <c r="BN469" s="64">
        <f t="shared" si="71"/>
        <v>535.79999999999995</v>
      </c>
      <c r="BO469" s="64">
        <f t="shared" si="72"/>
        <v>0.91054778554778548</v>
      </c>
      <c r="BP469" s="64">
        <f t="shared" si="73"/>
        <v>0.91346153846153855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94.696969696969688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95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1.1362000000000001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500</v>
      </c>
      <c r="Y482" s="643">
        <f>IFERROR(SUM(Y465:Y480),"0")</f>
        <v>501.6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2380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2398.2600000000002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2498.4564109786716</v>
      </c>
      <c r="Y574" s="643">
        <f>IFERROR(SUM(BN22:BN570),"0")</f>
        <v>2517.6120000000001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4</v>
      </c>
      <c r="Y575" s="38">
        <f>ROUNDUP(SUM(BP22:BP570),0)</f>
        <v>4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2598.4564109786716</v>
      </c>
      <c r="Y576" s="643">
        <f>GrossWeightTotalR+PalletQtyTotalR*25</f>
        <v>2617.6120000000001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279.98593238319268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282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4.5085899999999999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138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201.60000000000002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1356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100.74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601.92000000000007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8,94"/>
        <filter val="2 380,00"/>
        <filter val="2 498,46"/>
        <filter val="2 598,46"/>
        <filter val="200,00"/>
        <filter val="22,83"/>
        <filter val="23,81"/>
        <filter val="279,99"/>
        <filter val="350,00"/>
        <filter val="38,89"/>
        <filter val="4"/>
        <filter val="4,63"/>
        <filter val="50,00"/>
        <filter val="500,00"/>
        <filter val="66,67"/>
        <filter val="80,00"/>
        <filter val="9,52"/>
        <filter val="94,7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