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94D10B-168E-4E9D-8B21-769A07E187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Y571" i="1" s="1"/>
  <c r="X568" i="1"/>
  <c r="X567" i="1"/>
  <c r="BO566" i="1"/>
  <c r="BM566" i="1"/>
  <c r="Y566" i="1"/>
  <c r="Y568" i="1" s="1"/>
  <c r="X564" i="1"/>
  <c r="Y563" i="1"/>
  <c r="X563" i="1"/>
  <c r="BP562" i="1"/>
  <c r="BO562" i="1"/>
  <c r="BN562" i="1"/>
  <c r="BM562" i="1"/>
  <c r="Z562" i="1"/>
  <c r="Z563" i="1" s="1"/>
  <c r="Y562" i="1"/>
  <c r="Y564" i="1" s="1"/>
  <c r="X560" i="1"/>
  <c r="X559" i="1"/>
  <c r="BO558" i="1"/>
  <c r="BM558" i="1"/>
  <c r="Y558" i="1"/>
  <c r="AD583" i="1" s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P546" i="1" s="1"/>
  <c r="BO545" i="1"/>
  <c r="BM545" i="1"/>
  <c r="Y545" i="1"/>
  <c r="BP545" i="1" s="1"/>
  <c r="BO544" i="1"/>
  <c r="BM544" i="1"/>
  <c r="Y544" i="1"/>
  <c r="BP544" i="1" s="1"/>
  <c r="BO543" i="1"/>
  <c r="BM543" i="1"/>
  <c r="Y543" i="1"/>
  <c r="BP543" i="1" s="1"/>
  <c r="BO542" i="1"/>
  <c r="BM542" i="1"/>
  <c r="Y542" i="1"/>
  <c r="Y548" i="1" s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BP532" i="1"/>
  <c r="BO532" i="1"/>
  <c r="BN532" i="1"/>
  <c r="BM532" i="1"/>
  <c r="Z532" i="1"/>
  <c r="Z539" i="1" s="1"/>
  <c r="Y532" i="1"/>
  <c r="Y540" i="1" s="1"/>
  <c r="X530" i="1"/>
  <c r="X529" i="1"/>
  <c r="BO528" i="1"/>
  <c r="BM528" i="1"/>
  <c r="Y528" i="1"/>
  <c r="BP528" i="1" s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BO524" i="1"/>
  <c r="BM524" i="1"/>
  <c r="Y524" i="1"/>
  <c r="Y530" i="1" s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21" i="1" s="1"/>
  <c r="Y515" i="1"/>
  <c r="X511" i="1"/>
  <c r="X510" i="1"/>
  <c r="BO509" i="1"/>
  <c r="BM509" i="1"/>
  <c r="Y509" i="1"/>
  <c r="BP509" i="1" s="1"/>
  <c r="P509" i="1"/>
  <c r="BO508" i="1"/>
  <c r="BM508" i="1"/>
  <c r="Y508" i="1"/>
  <c r="Y511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Z495" i="1" s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BP480" i="1" s="1"/>
  <c r="P480" i="1"/>
  <c r="BO479" i="1"/>
  <c r="BM479" i="1"/>
  <c r="Y479" i="1"/>
  <c r="BP479" i="1" s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X357" i="1"/>
  <c r="X356" i="1"/>
  <c r="BO355" i="1"/>
  <c r="BM355" i="1"/>
  <c r="Y355" i="1"/>
  <c r="Y356" i="1" s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Q583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83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BP225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Z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Z203" i="1" l="1"/>
  <c r="BN203" i="1"/>
  <c r="Z371" i="1"/>
  <c r="BN371" i="1"/>
  <c r="Z71" i="1"/>
  <c r="BN71" i="1"/>
  <c r="Y78" i="1"/>
  <c r="Z264" i="1"/>
  <c r="BN264" i="1"/>
  <c r="Z281" i="1"/>
  <c r="BN281" i="1"/>
  <c r="Z443" i="1"/>
  <c r="BN443" i="1"/>
  <c r="Z40" i="1"/>
  <c r="BN40" i="1"/>
  <c r="Z133" i="1"/>
  <c r="BN133" i="1"/>
  <c r="Z221" i="1"/>
  <c r="BN221" i="1"/>
  <c r="Z330" i="1"/>
  <c r="BN330" i="1"/>
  <c r="Z406" i="1"/>
  <c r="BN406" i="1"/>
  <c r="Z479" i="1"/>
  <c r="BN479" i="1"/>
  <c r="Z22" i="1"/>
  <c r="BN22" i="1"/>
  <c r="Y29" i="1"/>
  <c r="Z59" i="1"/>
  <c r="BN59" i="1"/>
  <c r="Z86" i="1"/>
  <c r="BN86" i="1"/>
  <c r="Y89" i="1"/>
  <c r="Z95" i="1"/>
  <c r="BN95" i="1"/>
  <c r="Z118" i="1"/>
  <c r="BN118" i="1"/>
  <c r="Z172" i="1"/>
  <c r="BN172" i="1"/>
  <c r="Z213" i="1"/>
  <c r="BN213" i="1"/>
  <c r="Z237" i="1"/>
  <c r="BN237" i="1"/>
  <c r="Z316" i="1"/>
  <c r="BN316" i="1"/>
  <c r="Z350" i="1"/>
  <c r="BN350" i="1"/>
  <c r="Z355" i="1"/>
  <c r="Z356" i="1" s="1"/>
  <c r="BN355" i="1"/>
  <c r="BP355" i="1"/>
  <c r="Z359" i="1"/>
  <c r="BN359" i="1"/>
  <c r="Z387" i="1"/>
  <c r="Z388" i="1" s="1"/>
  <c r="BN387" i="1"/>
  <c r="BP387" i="1"/>
  <c r="Y388" i="1"/>
  <c r="Z392" i="1"/>
  <c r="BN392" i="1"/>
  <c r="Z424" i="1"/>
  <c r="BN424" i="1"/>
  <c r="Z471" i="1"/>
  <c r="BN471" i="1"/>
  <c r="BP154" i="1"/>
  <c r="BN154" i="1"/>
  <c r="Z154" i="1"/>
  <c r="Y185" i="1"/>
  <c r="Y184" i="1"/>
  <c r="BP181" i="1"/>
  <c r="BN181" i="1"/>
  <c r="Z181" i="1"/>
  <c r="BP183" i="1"/>
  <c r="BN183" i="1"/>
  <c r="Z183" i="1"/>
  <c r="BP207" i="1"/>
  <c r="BN207" i="1"/>
  <c r="Z207" i="1"/>
  <c r="BP232" i="1"/>
  <c r="BN232" i="1"/>
  <c r="Z232" i="1"/>
  <c r="BP252" i="1"/>
  <c r="BN252" i="1"/>
  <c r="Z252" i="1"/>
  <c r="BP254" i="1"/>
  <c r="BN254" i="1"/>
  <c r="Z254" i="1"/>
  <c r="BP312" i="1"/>
  <c r="BN312" i="1"/>
  <c r="Z312" i="1"/>
  <c r="BP344" i="1"/>
  <c r="BN344" i="1"/>
  <c r="Z344" i="1"/>
  <c r="BP377" i="1"/>
  <c r="BN377" i="1"/>
  <c r="Z377" i="1"/>
  <c r="BP420" i="1"/>
  <c r="BN420" i="1"/>
  <c r="Z420" i="1"/>
  <c r="BP467" i="1"/>
  <c r="BN467" i="1"/>
  <c r="Z467" i="1"/>
  <c r="BP491" i="1"/>
  <c r="BN491" i="1"/>
  <c r="Z491" i="1"/>
  <c r="Z26" i="1"/>
  <c r="BN26" i="1"/>
  <c r="C583" i="1"/>
  <c r="Z51" i="1"/>
  <c r="BN51" i="1"/>
  <c r="Z65" i="1"/>
  <c r="BN65" i="1"/>
  <c r="Y68" i="1"/>
  <c r="Z75" i="1"/>
  <c r="BN75" i="1"/>
  <c r="Y100" i="1"/>
  <c r="Z99" i="1"/>
  <c r="BN99" i="1"/>
  <c r="BP106" i="1"/>
  <c r="BN106" i="1"/>
  <c r="BP122" i="1"/>
  <c r="BN122" i="1"/>
  <c r="Z122" i="1"/>
  <c r="BP176" i="1"/>
  <c r="BN176" i="1"/>
  <c r="Z176" i="1"/>
  <c r="BP182" i="1"/>
  <c r="BN182" i="1"/>
  <c r="Z182" i="1"/>
  <c r="BP217" i="1"/>
  <c r="BN217" i="1"/>
  <c r="Z217" i="1"/>
  <c r="Y257" i="1"/>
  <c r="Y256" i="1"/>
  <c r="BP251" i="1"/>
  <c r="BN251" i="1"/>
  <c r="Z251" i="1"/>
  <c r="BP253" i="1"/>
  <c r="BN253" i="1"/>
  <c r="Z253" i="1"/>
  <c r="BP255" i="1"/>
  <c r="BN255" i="1"/>
  <c r="Z255" i="1"/>
  <c r="BP260" i="1"/>
  <c r="BN260" i="1"/>
  <c r="Z260" i="1"/>
  <c r="BP322" i="1"/>
  <c r="BN322" i="1"/>
  <c r="Z322" i="1"/>
  <c r="BP367" i="1"/>
  <c r="BN367" i="1"/>
  <c r="Z367" i="1"/>
  <c r="BP396" i="1"/>
  <c r="BN396" i="1"/>
  <c r="Z396" i="1"/>
  <c r="BP430" i="1"/>
  <c r="BN430" i="1"/>
  <c r="Z430" i="1"/>
  <c r="BP475" i="1"/>
  <c r="BN475" i="1"/>
  <c r="Z475" i="1"/>
  <c r="BP498" i="1"/>
  <c r="BN498" i="1"/>
  <c r="Z498" i="1"/>
  <c r="BP341" i="1"/>
  <c r="BN341" i="1"/>
  <c r="BP342" i="1"/>
  <c r="BN342" i="1"/>
  <c r="Z342" i="1"/>
  <c r="BP361" i="1"/>
  <c r="BN361" i="1"/>
  <c r="Z361" i="1"/>
  <c r="BP373" i="1"/>
  <c r="BN373" i="1"/>
  <c r="Z373" i="1"/>
  <c r="BP394" i="1"/>
  <c r="BN394" i="1"/>
  <c r="Z394" i="1"/>
  <c r="BP418" i="1"/>
  <c r="BN418" i="1"/>
  <c r="Z41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6" i="1"/>
  <c r="BN496" i="1"/>
  <c r="Z496" i="1"/>
  <c r="Z24" i="1"/>
  <c r="BN24" i="1"/>
  <c r="X577" i="1"/>
  <c r="Z38" i="1"/>
  <c r="BN38" i="1"/>
  <c r="Z44" i="1"/>
  <c r="Z45" i="1" s="1"/>
  <c r="BN44" i="1"/>
  <c r="BP44" i="1"/>
  <c r="Y45" i="1"/>
  <c r="Z49" i="1"/>
  <c r="BN49" i="1"/>
  <c r="Y56" i="1"/>
  <c r="Z53" i="1"/>
  <c r="BN53" i="1"/>
  <c r="Y62" i="1"/>
  <c r="Z61" i="1"/>
  <c r="BN61" i="1"/>
  <c r="Y69" i="1"/>
  <c r="Z67" i="1"/>
  <c r="BN67" i="1"/>
  <c r="Y77" i="1"/>
  <c r="Z73" i="1"/>
  <c r="BN73" i="1"/>
  <c r="Z81" i="1"/>
  <c r="BN81" i="1"/>
  <c r="Z88" i="1"/>
  <c r="BN88" i="1"/>
  <c r="Z93" i="1"/>
  <c r="BN93" i="1"/>
  <c r="Z97" i="1"/>
  <c r="BN97" i="1"/>
  <c r="Z104" i="1"/>
  <c r="BN104" i="1"/>
  <c r="Y109" i="1"/>
  <c r="Z112" i="1"/>
  <c r="BN112" i="1"/>
  <c r="Z120" i="1"/>
  <c r="BN120" i="1"/>
  <c r="Z128" i="1"/>
  <c r="BN128" i="1"/>
  <c r="Z139" i="1"/>
  <c r="BN139" i="1"/>
  <c r="Z143" i="1"/>
  <c r="BN143" i="1"/>
  <c r="Y157" i="1"/>
  <c r="Z170" i="1"/>
  <c r="BN170" i="1"/>
  <c r="Z174" i="1"/>
  <c r="BN174" i="1"/>
  <c r="Z193" i="1"/>
  <c r="BN193" i="1"/>
  <c r="Z197" i="1"/>
  <c r="BN197" i="1"/>
  <c r="Z205" i="1"/>
  <c r="BN205" i="1"/>
  <c r="Z209" i="1"/>
  <c r="BN209" i="1"/>
  <c r="Z215" i="1"/>
  <c r="BN215" i="1"/>
  <c r="Z219" i="1"/>
  <c r="BN219" i="1"/>
  <c r="Z225" i="1"/>
  <c r="BN225" i="1"/>
  <c r="Y240" i="1"/>
  <c r="Z234" i="1"/>
  <c r="BN234" i="1"/>
  <c r="Z243" i="1"/>
  <c r="BN243" i="1"/>
  <c r="Z262" i="1"/>
  <c r="BN262" i="1"/>
  <c r="Z271" i="1"/>
  <c r="BN271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Z314" i="1"/>
  <c r="BN314" i="1"/>
  <c r="Z320" i="1"/>
  <c r="BN320" i="1"/>
  <c r="Z328" i="1"/>
  <c r="BN328" i="1"/>
  <c r="Z336" i="1"/>
  <c r="BN336" i="1"/>
  <c r="Z341" i="1"/>
  <c r="Y352" i="1"/>
  <c r="BP348" i="1"/>
  <c r="BN348" i="1"/>
  <c r="Z348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2" i="1"/>
  <c r="BN502" i="1"/>
  <c r="Z502" i="1"/>
  <c r="Y432" i="1"/>
  <c r="Y500" i="1"/>
  <c r="AC583" i="1"/>
  <c r="B583" i="1"/>
  <c r="X574" i="1"/>
  <c r="X575" i="1"/>
  <c r="Z23" i="1"/>
  <c r="BN23" i="1"/>
  <c r="BP23" i="1"/>
  <c r="Z25" i="1"/>
  <c r="BN25" i="1"/>
  <c r="Z27" i="1"/>
  <c r="BN27" i="1"/>
  <c r="Y28" i="1"/>
  <c r="X573" i="1"/>
  <c r="Z31" i="1"/>
  <c r="Z32" i="1" s="1"/>
  <c r="BN31" i="1"/>
  <c r="BP31" i="1"/>
  <c r="Y32" i="1"/>
  <c r="Z37" i="1"/>
  <c r="BN37" i="1"/>
  <c r="BP37" i="1"/>
  <c r="Z39" i="1"/>
  <c r="BN39" i="1"/>
  <c r="Y42" i="1"/>
  <c r="D583" i="1"/>
  <c r="Z50" i="1"/>
  <c r="BN50" i="1"/>
  <c r="BP50" i="1"/>
  <c r="Z52" i="1"/>
  <c r="BN52" i="1"/>
  <c r="Z54" i="1"/>
  <c r="BN54" i="1"/>
  <c r="Y55" i="1"/>
  <c r="Z58" i="1"/>
  <c r="BN58" i="1"/>
  <c r="BP58" i="1"/>
  <c r="Z60" i="1"/>
  <c r="BN60" i="1"/>
  <c r="Y63" i="1"/>
  <c r="Z66" i="1"/>
  <c r="BN66" i="1"/>
  <c r="BP66" i="1"/>
  <c r="Z72" i="1"/>
  <c r="BN72" i="1"/>
  <c r="BP72" i="1"/>
  <c r="Z74" i="1"/>
  <c r="BN74" i="1"/>
  <c r="Z76" i="1"/>
  <c r="BN76" i="1"/>
  <c r="Z80" i="1"/>
  <c r="Z82" i="1" s="1"/>
  <c r="BN80" i="1"/>
  <c r="BP80" i="1"/>
  <c r="Y83" i="1"/>
  <c r="E583" i="1"/>
  <c r="Z87" i="1"/>
  <c r="BN87" i="1"/>
  <c r="BP87" i="1"/>
  <c r="Y90" i="1"/>
  <c r="Z92" i="1"/>
  <c r="BN92" i="1"/>
  <c r="BP92" i="1"/>
  <c r="Z94" i="1"/>
  <c r="BN94" i="1"/>
  <c r="Z96" i="1"/>
  <c r="BN96" i="1"/>
  <c r="Z98" i="1"/>
  <c r="BN98" i="1"/>
  <c r="Y101" i="1"/>
  <c r="F583" i="1"/>
  <c r="Y108" i="1"/>
  <c r="Z105" i="1"/>
  <c r="BN105" i="1"/>
  <c r="BP105" i="1"/>
  <c r="BP113" i="1"/>
  <c r="BN113" i="1"/>
  <c r="Z113" i="1"/>
  <c r="Y124" i="1"/>
  <c r="BP117" i="1"/>
  <c r="BN117" i="1"/>
  <c r="Z117" i="1"/>
  <c r="BP121" i="1"/>
  <c r="BN121" i="1"/>
  <c r="Z121" i="1"/>
  <c r="BP134" i="1"/>
  <c r="BN134" i="1"/>
  <c r="Z134" i="1"/>
  <c r="Y136" i="1"/>
  <c r="Y141" i="1"/>
  <c r="BP138" i="1"/>
  <c r="BN138" i="1"/>
  <c r="Z138" i="1"/>
  <c r="Z140" i="1" s="1"/>
  <c r="Y145" i="1"/>
  <c r="BP155" i="1"/>
  <c r="BN155" i="1"/>
  <c r="Z155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Y199" i="1"/>
  <c r="BP204" i="1"/>
  <c r="BN204" i="1"/>
  <c r="Z204" i="1"/>
  <c r="BP208" i="1"/>
  <c r="BN208" i="1"/>
  <c r="Z208" i="1"/>
  <c r="Y223" i="1"/>
  <c r="BP216" i="1"/>
  <c r="BN216" i="1"/>
  <c r="Z216" i="1"/>
  <c r="BP220" i="1"/>
  <c r="BN220" i="1"/>
  <c r="Z220" i="1"/>
  <c r="Y227" i="1"/>
  <c r="BP233" i="1"/>
  <c r="BN233" i="1"/>
  <c r="Z233" i="1"/>
  <c r="BP238" i="1"/>
  <c r="BN238" i="1"/>
  <c r="Z238" i="1"/>
  <c r="Y245" i="1"/>
  <c r="BP242" i="1"/>
  <c r="BN242" i="1"/>
  <c r="Z242" i="1"/>
  <c r="Y244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Y427" i="1"/>
  <c r="BN417" i="1"/>
  <c r="Z417" i="1"/>
  <c r="BP421" i="1"/>
  <c r="BN421" i="1"/>
  <c r="Z421" i="1"/>
  <c r="H9" i="1"/>
  <c r="A10" i="1"/>
  <c r="F9" i="1"/>
  <c r="J9" i="1"/>
  <c r="Y41" i="1"/>
  <c r="BP107" i="1"/>
  <c r="BN107" i="1"/>
  <c r="Z107" i="1"/>
  <c r="Y114" i="1"/>
  <c r="BP111" i="1"/>
  <c r="BN111" i="1"/>
  <c r="Z111" i="1"/>
  <c r="BP119" i="1"/>
  <c r="BN119" i="1"/>
  <c r="Z119" i="1"/>
  <c r="BP123" i="1"/>
  <c r="BN123" i="1"/>
  <c r="Z123" i="1"/>
  <c r="Y125" i="1"/>
  <c r="Y130" i="1"/>
  <c r="BP127" i="1"/>
  <c r="BN127" i="1"/>
  <c r="Z127" i="1"/>
  <c r="BP144" i="1"/>
  <c r="BN144" i="1"/>
  <c r="Z144" i="1"/>
  <c r="Z145" i="1" s="1"/>
  <c r="Y146" i="1"/>
  <c r="H583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BP175" i="1"/>
  <c r="BN175" i="1"/>
  <c r="Z175" i="1"/>
  <c r="BP198" i="1"/>
  <c r="BN198" i="1"/>
  <c r="Z198" i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39" i="1"/>
  <c r="BP231" i="1"/>
  <c r="BN231" i="1"/>
  <c r="Z231" i="1"/>
  <c r="BP235" i="1"/>
  <c r="BN235" i="1"/>
  <c r="Z235" i="1"/>
  <c r="BP263" i="1"/>
  <c r="BN263" i="1"/>
  <c r="Z263" i="1"/>
  <c r="BP272" i="1"/>
  <c r="BN272" i="1"/>
  <c r="Z272" i="1"/>
  <c r="BP280" i="1"/>
  <c r="BN280" i="1"/>
  <c r="Z280" i="1"/>
  <c r="BP360" i="1"/>
  <c r="BN360" i="1"/>
  <c r="Z360" i="1"/>
  <c r="Y362" i="1"/>
  <c r="BP395" i="1"/>
  <c r="BN395" i="1"/>
  <c r="Z395" i="1"/>
  <c r="BP425" i="1"/>
  <c r="BN425" i="1"/>
  <c r="Z425" i="1"/>
  <c r="G583" i="1"/>
  <c r="Y135" i="1"/>
  <c r="BP236" i="1"/>
  <c r="BN236" i="1"/>
  <c r="Z236" i="1"/>
  <c r="Y248" i="1"/>
  <c r="BP247" i="1"/>
  <c r="BN247" i="1"/>
  <c r="Z247" i="1"/>
  <c r="Z248" i="1" s="1"/>
  <c r="Y249" i="1"/>
  <c r="BP261" i="1"/>
  <c r="BN261" i="1"/>
  <c r="Z261" i="1"/>
  <c r="BP265" i="1"/>
  <c r="BN265" i="1"/>
  <c r="Z265" i="1"/>
  <c r="Y267" i="1"/>
  <c r="M583" i="1"/>
  <c r="Y274" i="1"/>
  <c r="BP270" i="1"/>
  <c r="BN270" i="1"/>
  <c r="Z270" i="1"/>
  <c r="BP273" i="1"/>
  <c r="BN273" i="1"/>
  <c r="Z273" i="1"/>
  <c r="Y275" i="1"/>
  <c r="O583" i="1"/>
  <c r="Y283" i="1"/>
  <c r="BP278" i="1"/>
  <c r="BN278" i="1"/>
  <c r="Z278" i="1"/>
  <c r="Y282" i="1"/>
  <c r="BP301" i="1"/>
  <c r="BN301" i="1"/>
  <c r="Z301" i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Y363" i="1"/>
  <c r="BP368" i="1"/>
  <c r="BN368" i="1"/>
  <c r="Z368" i="1"/>
  <c r="BP372" i="1"/>
  <c r="BN372" i="1"/>
  <c r="Z372" i="1"/>
  <c r="Y379" i="1"/>
  <c r="BP393" i="1"/>
  <c r="BN393" i="1"/>
  <c r="Z393" i="1"/>
  <c r="Y397" i="1"/>
  <c r="BP405" i="1"/>
  <c r="BN405" i="1"/>
  <c r="Z405" i="1"/>
  <c r="BP442" i="1"/>
  <c r="BN442" i="1"/>
  <c r="Z442" i="1"/>
  <c r="Y446" i="1"/>
  <c r="BP466" i="1"/>
  <c r="BN466" i="1"/>
  <c r="Z466" i="1"/>
  <c r="Y482" i="1"/>
  <c r="L583" i="1"/>
  <c r="Y266" i="1"/>
  <c r="Y288" i="1"/>
  <c r="Y297" i="1"/>
  <c r="R583" i="1"/>
  <c r="Y302" i="1"/>
  <c r="U583" i="1"/>
  <c r="Y357" i="1"/>
  <c r="V583" i="1"/>
  <c r="Y375" i="1"/>
  <c r="W583" i="1"/>
  <c r="Y398" i="1"/>
  <c r="BP419" i="1"/>
  <c r="BN419" i="1"/>
  <c r="Z419" i="1"/>
  <c r="BP423" i="1"/>
  <c r="BN423" i="1"/>
  <c r="Z423" i="1"/>
  <c r="BP431" i="1"/>
  <c r="BN431" i="1"/>
  <c r="Z431" i="1"/>
  <c r="Y433" i="1"/>
  <c r="Y58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BP468" i="1"/>
  <c r="BN468" i="1"/>
  <c r="Z468" i="1"/>
  <c r="Y488" i="1"/>
  <c r="Y499" i="1"/>
  <c r="BP503" i="1"/>
  <c r="BN503" i="1"/>
  <c r="Z503" i="1"/>
  <c r="Y457" i="1"/>
  <c r="AB583" i="1"/>
  <c r="Z470" i="1"/>
  <c r="BN470" i="1"/>
  <c r="Z472" i="1"/>
  <c r="BN472" i="1"/>
  <c r="Z474" i="1"/>
  <c r="BN474" i="1"/>
  <c r="Z476" i="1"/>
  <c r="BN476" i="1"/>
  <c r="Z478" i="1"/>
  <c r="BN478" i="1"/>
  <c r="Z480" i="1"/>
  <c r="BN480" i="1"/>
  <c r="Y481" i="1"/>
  <c r="Z484" i="1"/>
  <c r="BN484" i="1"/>
  <c r="BP484" i="1"/>
  <c r="Z486" i="1"/>
  <c r="BN486" i="1"/>
  <c r="Z490" i="1"/>
  <c r="BN490" i="1"/>
  <c r="BP490" i="1"/>
  <c r="Z492" i="1"/>
  <c r="BN492" i="1"/>
  <c r="Z494" i="1"/>
  <c r="BN494" i="1"/>
  <c r="BP495" i="1"/>
  <c r="BN495" i="1"/>
  <c r="BP497" i="1"/>
  <c r="BN497" i="1"/>
  <c r="Z497" i="1"/>
  <c r="Y506" i="1"/>
  <c r="Y505" i="1"/>
  <c r="Z509" i="1"/>
  <c r="BN509" i="1"/>
  <c r="Y510" i="1"/>
  <c r="Y522" i="1"/>
  <c r="Z524" i="1"/>
  <c r="BN524" i="1"/>
  <c r="BP524" i="1"/>
  <c r="Z525" i="1"/>
  <c r="BN525" i="1"/>
  <c r="Z526" i="1"/>
  <c r="BN526" i="1"/>
  <c r="Z527" i="1"/>
  <c r="BN527" i="1"/>
  <c r="Z528" i="1"/>
  <c r="BN528" i="1"/>
  <c r="Y529" i="1"/>
  <c r="Z542" i="1"/>
  <c r="BN542" i="1"/>
  <c r="BP542" i="1"/>
  <c r="Z543" i="1"/>
  <c r="BN543" i="1"/>
  <c r="Z544" i="1"/>
  <c r="BN544" i="1"/>
  <c r="Z545" i="1"/>
  <c r="BN545" i="1"/>
  <c r="Z546" i="1"/>
  <c r="BN546" i="1"/>
  <c r="Y547" i="1"/>
  <c r="Z558" i="1"/>
  <c r="Z559" i="1" s="1"/>
  <c r="BN558" i="1"/>
  <c r="BP558" i="1"/>
  <c r="Y559" i="1"/>
  <c r="Z566" i="1"/>
  <c r="Z567" i="1" s="1"/>
  <c r="BN566" i="1"/>
  <c r="BP566" i="1"/>
  <c r="Y567" i="1"/>
  <c r="Y572" i="1"/>
  <c r="Z508" i="1"/>
  <c r="BN508" i="1"/>
  <c r="BP508" i="1"/>
  <c r="Y560" i="1"/>
  <c r="Z570" i="1"/>
  <c r="Z571" i="1" s="1"/>
  <c r="BN570" i="1"/>
  <c r="BP570" i="1"/>
  <c r="Z135" i="1" l="1"/>
  <c r="Z432" i="1"/>
  <c r="Z351" i="1"/>
  <c r="Z338" i="1"/>
  <c r="Z362" i="1"/>
  <c r="Z451" i="1"/>
  <c r="Z408" i="1"/>
  <c r="Z438" i="1"/>
  <c r="Z199" i="1"/>
  <c r="Z114" i="1"/>
  <c r="Z345" i="1"/>
  <c r="Z194" i="1"/>
  <c r="Z89" i="1"/>
  <c r="Z184" i="1"/>
  <c r="Z510" i="1"/>
  <c r="Z487" i="1"/>
  <c r="Z505" i="1"/>
  <c r="Z397" i="1"/>
  <c r="Z256" i="1"/>
  <c r="Y575" i="1"/>
  <c r="Z108" i="1"/>
  <c r="Z445" i="1"/>
  <c r="Z481" i="1"/>
  <c r="Z374" i="1"/>
  <c r="Z317" i="1"/>
  <c r="Z302" i="1"/>
  <c r="Z282" i="1"/>
  <c r="Z266" i="1"/>
  <c r="Z222" i="1"/>
  <c r="Z156" i="1"/>
  <c r="Z129" i="1"/>
  <c r="Z384" i="1"/>
  <c r="Z324" i="1"/>
  <c r="Z244" i="1"/>
  <c r="Z77" i="1"/>
  <c r="Z68" i="1"/>
  <c r="Z62" i="1"/>
  <c r="Z55" i="1"/>
  <c r="Y573" i="1"/>
  <c r="Y574" i="1"/>
  <c r="Y576" i="1" s="1"/>
  <c r="Z28" i="1"/>
  <c r="X576" i="1"/>
  <c r="Z239" i="1"/>
  <c r="Z178" i="1"/>
  <c r="Z124" i="1"/>
  <c r="Z547" i="1"/>
  <c r="Z529" i="1"/>
  <c r="Z499" i="1"/>
  <c r="Z332" i="1"/>
  <c r="Z274" i="1"/>
  <c r="Z210" i="1"/>
  <c r="Z427" i="1"/>
  <c r="Z100" i="1"/>
  <c r="Z41" i="1"/>
  <c r="Y577" i="1"/>
  <c r="Z578" i="1" l="1"/>
</calcChain>
</file>

<file path=xl/sharedStrings.xml><?xml version="1.0" encoding="utf-8"?>
<sst xmlns="http://schemas.openxmlformats.org/spreadsheetml/2006/main" count="2614" uniqueCount="923">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</sst>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45785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Четверг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0.54166666666666663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300</v>
      </c>
      <c r="Y37" s="642">
        <f>IFERROR(IF(X37="",0,CEILING((X37/$H37),1)*$H37),"")</f>
        <v>302.40000000000003</v>
      </c>
      <c r="Z37" s="36">
        <f>IFERROR(IF(Y37=0,"",ROUNDUP(Y37/H37,0)*0.01898),"")</f>
        <v>0.53144000000000002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312.08333333333331</v>
      </c>
      <c r="BN37" s="64">
        <f>IFERROR(Y37*I37/H37,"0")</f>
        <v>314.58000000000004</v>
      </c>
      <c r="BO37" s="64">
        <f>IFERROR(1/J37*(X37/H37),"0")</f>
        <v>0.43402777777777773</v>
      </c>
      <c r="BP37" s="64">
        <f>IFERROR(1/J37*(Y37/H37),"0")</f>
        <v>0.4375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69</v>
      </c>
      <c r="X38" s="641">
        <v>60</v>
      </c>
      <c r="Y38" s="642">
        <f>IFERROR(IF(X38="",0,CEILING((X38/$H38),1)*$H38),"")</f>
        <v>60</v>
      </c>
      <c r="Z38" s="36">
        <f>IFERROR(IF(Y38=0,"",ROUNDUP(Y38/H38,0)*0.00902),"")</f>
        <v>0.1353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63.15</v>
      </c>
      <c r="BN38" s="64">
        <f>IFERROR(Y38*I38/H38,"0")</f>
        <v>63.15</v>
      </c>
      <c r="BO38" s="64">
        <f>IFERROR(1/J38*(X38/H38),"0")</f>
        <v>0.11363636363636365</v>
      </c>
      <c r="BP38" s="64">
        <f>IFERROR(1/J38*(Y38/H38),"0")</f>
        <v>0.11363636363636365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42.777777777777771</v>
      </c>
      <c r="Y41" s="643">
        <f>IFERROR(Y37/H37,"0")+IFERROR(Y38/H38,"0")+IFERROR(Y39/H39,"0")+IFERROR(Y40/H40,"0")</f>
        <v>43</v>
      </c>
      <c r="Z41" s="643">
        <f>IFERROR(IF(Z37="",0,Z37),"0")+IFERROR(IF(Z38="",0,Z38),"0")+IFERROR(IF(Z39="",0,Z39),"0")+IFERROR(IF(Z40="",0,Z40),"0")</f>
        <v>0.66674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360</v>
      </c>
      <c r="Y42" s="643">
        <f>IFERROR(SUM(Y37:Y40),"0")</f>
        <v>362.40000000000003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50</v>
      </c>
      <c r="Y49" s="642">
        <f t="shared" ref="Y49:Y54" si="6">IFERROR(IF(X49="",0,CEILING((X49/$H49),1)*$H49),"")</f>
        <v>56</v>
      </c>
      <c r="Z49" s="36">
        <f>IFERROR(IF(Y49=0,"",ROUNDUP(Y49/H49,0)*0.01898),"")</f>
        <v>9.4899999999999998E-2</v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51.941964285714292</v>
      </c>
      <c r="BN49" s="64">
        <f t="shared" ref="BN49:BN54" si="8">IFERROR(Y49*I49/H49,"0")</f>
        <v>58.174999999999997</v>
      </c>
      <c r="BO49" s="64">
        <f t="shared" ref="BO49:BO54" si="9">IFERROR(1/J49*(X49/H49),"0")</f>
        <v>6.9754464285714288E-2</v>
      </c>
      <c r="BP49" s="64">
        <f t="shared" ref="BP49:BP54" si="10">IFERROR(1/J49*(Y49/H49),"0")</f>
        <v>7.8125E-2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300</v>
      </c>
      <c r="Y50" s="642">
        <f t="shared" si="6"/>
        <v>302.40000000000003</v>
      </c>
      <c r="Z50" s="36">
        <f>IFERROR(IF(Y50=0,"",ROUNDUP(Y50/H50,0)*0.01898),"")</f>
        <v>0.53144000000000002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312.08333333333331</v>
      </c>
      <c r="BN50" s="64">
        <f t="shared" si="8"/>
        <v>314.58000000000004</v>
      </c>
      <c r="BO50" s="64">
        <f t="shared" si="9"/>
        <v>0.43402777777777773</v>
      </c>
      <c r="BP50" s="64">
        <f t="shared" si="10"/>
        <v>0.4375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45</v>
      </c>
      <c r="Y54" s="642">
        <f t="shared" si="6"/>
        <v>45</v>
      </c>
      <c r="Z54" s="36">
        <f>IFERROR(IF(Y54=0,"",ROUNDUP(Y54/H54,0)*0.00902),"")</f>
        <v>9.0200000000000002E-2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47.099999999999994</v>
      </c>
      <c r="BN54" s="64">
        <f t="shared" si="8"/>
        <v>47.099999999999994</v>
      </c>
      <c r="BO54" s="64">
        <f t="shared" si="9"/>
        <v>7.575757575757576E-2</v>
      </c>
      <c r="BP54" s="64">
        <f t="shared" si="10"/>
        <v>7.575757575757576E-2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42.242063492063487</v>
      </c>
      <c r="Y55" s="643">
        <f>IFERROR(Y49/H49,"0")+IFERROR(Y50/H50,"0")+IFERROR(Y51/H51,"0")+IFERROR(Y52/H52,"0")+IFERROR(Y53/H53,"0")+IFERROR(Y54/H54,"0")</f>
        <v>43</v>
      </c>
      <c r="Z55" s="643">
        <f>IFERROR(IF(Z49="",0,Z49),"0")+IFERROR(IF(Z50="",0,Z50),"0")+IFERROR(IF(Z51="",0,Z51),"0")+IFERROR(IF(Z52="",0,Z52),"0")+IFERROR(IF(Z53="",0,Z53),"0")+IFERROR(IF(Z54="",0,Z54),"0")</f>
        <v>0.71653999999999995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395</v>
      </c>
      <c r="Y56" s="643">
        <f>IFERROR(SUM(Y49:Y54),"0")</f>
        <v>403.40000000000003</v>
      </c>
      <c r="Z56" s="37"/>
      <c r="AA56" s="644"/>
      <c r="AB56" s="644"/>
      <c r="AC56" s="644"/>
    </row>
    <row r="57" spans="1:68" ht="14.25" hidden="1" customHeight="1" x14ac:dyDescent="0.25">
      <c r="A57" s="654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138</v>
      </c>
      <c r="B58" s="54" t="s">
        <v>139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22.5</v>
      </c>
      <c r="Y61" s="642">
        <f>IFERROR(IF(X61="",0,CEILING((X61/$H61),1)*$H61),"")</f>
        <v>24.3</v>
      </c>
      <c r="Z61" s="36">
        <f>IFERROR(IF(Y61=0,"",ROUNDUP(Y61/H61,0)*0.00651),"")</f>
        <v>5.8590000000000003E-2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23.999999999999996</v>
      </c>
      <c r="BN61" s="64">
        <f>IFERROR(Y61*I61/H61,"0")</f>
        <v>25.919999999999995</v>
      </c>
      <c r="BO61" s="64">
        <f>IFERROR(1/J61*(X61/H61),"0")</f>
        <v>4.5787545787545784E-2</v>
      </c>
      <c r="BP61" s="64">
        <f>IFERROR(1/J61*(Y61/H61),"0")</f>
        <v>4.9450549450549455E-2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8.3333333333333321</v>
      </c>
      <c r="Y62" s="643">
        <f>IFERROR(Y58/H58,"0")+IFERROR(Y59/H59,"0")+IFERROR(Y60/H60,"0")+IFERROR(Y61/H61,"0")</f>
        <v>9</v>
      </c>
      <c r="Z62" s="643">
        <f>IFERROR(IF(Z58="",0,Z58),"0")+IFERROR(IF(Z59="",0,Z59),"0")+IFERROR(IF(Z60="",0,Z60),"0")+IFERROR(IF(Z61="",0,Z61),"0")</f>
        <v>5.8590000000000003E-2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22.5</v>
      </c>
      <c r="Y63" s="643">
        <f>IFERROR(SUM(Y58:Y61),"0")</f>
        <v>24.3</v>
      </c>
      <c r="Z63" s="37"/>
      <c r="AA63" s="644"/>
      <c r="AB63" s="644"/>
      <c r="AC63" s="644"/>
    </row>
    <row r="64" spans="1:68" ht="14.25" hidden="1" customHeight="1" x14ac:dyDescent="0.25">
      <c r="A64" s="654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50</v>
      </c>
      <c r="Y86" s="642">
        <f>IFERROR(IF(X86="",0,CEILING((X86/$H86),1)*$H86),"")</f>
        <v>54</v>
      </c>
      <c r="Z86" s="36">
        <f>IFERROR(IF(Y86=0,"",ROUNDUP(Y86/H86,0)*0.01898),"")</f>
        <v>9.4899999999999998E-2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52.013888888888886</v>
      </c>
      <c r="BN86" s="64">
        <f>IFERROR(Y86*I86/H86,"0")</f>
        <v>56.17499999999999</v>
      </c>
      <c r="BO86" s="64">
        <f>IFERROR(1/J86*(X86/H86),"0")</f>
        <v>7.2337962962962965E-2</v>
      </c>
      <c r="BP86" s="64">
        <f>IFERROR(1/J86*(Y86/H86),"0")</f>
        <v>7.8125E-2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40</v>
      </c>
      <c r="Y88" s="642">
        <f>IFERROR(IF(X88="",0,CEILING((X88/$H88),1)*$H88),"")</f>
        <v>40.5</v>
      </c>
      <c r="Z88" s="36">
        <f>IFERROR(IF(Y88=0,"",ROUNDUP(Y88/H88,0)*0.00902),"")</f>
        <v>8.1180000000000002E-2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41.866666666666667</v>
      </c>
      <c r="BN88" s="64">
        <f>IFERROR(Y88*I88/H88,"0")</f>
        <v>42.39</v>
      </c>
      <c r="BO88" s="64">
        <f>IFERROR(1/J88*(X88/H88),"0")</f>
        <v>6.7340067340067339E-2</v>
      </c>
      <c r="BP88" s="64">
        <f>IFERROR(1/J88*(Y88/H88),"0")</f>
        <v>6.8181818181818177E-2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13.518518518518519</v>
      </c>
      <c r="Y89" s="643">
        <f>IFERROR(Y86/H86,"0")+IFERROR(Y87/H87,"0")+IFERROR(Y88/H88,"0")</f>
        <v>14</v>
      </c>
      <c r="Z89" s="643">
        <f>IFERROR(IF(Z86="",0,Z86),"0")+IFERROR(IF(Z87="",0,Z87),"0")+IFERROR(IF(Z88="",0,Z88),"0")</f>
        <v>0.17608000000000001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90</v>
      </c>
      <c r="Y90" s="643">
        <f>IFERROR(SUM(Y86:Y88),"0")</f>
        <v>94.5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190</v>
      </c>
      <c r="B92" s="54" t="s">
        <v>191</v>
      </c>
      <c r="C92" s="31">
        <v>4301051712</v>
      </c>
      <c r="D92" s="647">
        <v>4607091386967</v>
      </c>
      <c r="E92" s="648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20" t="s">
        <v>192</v>
      </c>
      <c r="Q92" s="659"/>
      <c r="R92" s="659"/>
      <c r="S92" s="659"/>
      <c r="T92" s="660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7">
        <v>4607091386967</v>
      </c>
      <c r="E93" s="648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8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100</v>
      </c>
      <c r="Y93" s="642">
        <f t="shared" si="16"/>
        <v>100.80000000000001</v>
      </c>
      <c r="Z93" s="36">
        <f>IFERROR(IF(Y93=0,"",ROUNDUP(Y93/H93,0)*0.01898),"")</f>
        <v>0.22776000000000002</v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106.17857142857143</v>
      </c>
      <c r="BN93" s="64">
        <f t="shared" si="18"/>
        <v>107.02800000000001</v>
      </c>
      <c r="BO93" s="64">
        <f t="shared" si="19"/>
        <v>0.18601190476190477</v>
      </c>
      <c r="BP93" s="64">
        <f t="shared" si="20"/>
        <v>0.1875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199</v>
      </c>
      <c r="B96" s="54" t="s">
        <v>200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9</v>
      </c>
      <c r="Y97" s="642">
        <f t="shared" si="16"/>
        <v>10.8</v>
      </c>
      <c r="Z97" s="36">
        <f>IFERROR(IF(Y97=0,"",ROUNDUP(Y97/H97,0)*0.00651),"")</f>
        <v>2.6040000000000001E-2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9.8399999999999981</v>
      </c>
      <c r="BN97" s="64">
        <f t="shared" si="18"/>
        <v>11.808</v>
      </c>
      <c r="BO97" s="64">
        <f t="shared" si="19"/>
        <v>1.8315018315018316E-2</v>
      </c>
      <c r="BP97" s="64">
        <f t="shared" si="20"/>
        <v>2.197802197802198E-2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206</v>
      </c>
      <c r="B99" s="54" t="s">
        <v>207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15.238095238095237</v>
      </c>
      <c r="Y100" s="643">
        <f>IFERROR(Y92/H92,"0")+IFERROR(Y93/H93,"0")+IFERROR(Y94/H94,"0")+IFERROR(Y95/H95,"0")+IFERROR(Y96/H96,"0")+IFERROR(Y97/H97,"0")+IFERROR(Y98/H98,"0")+IFERROR(Y99/H99,"0")</f>
        <v>16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0.25380000000000003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109</v>
      </c>
      <c r="Y101" s="643">
        <f>IFERROR(SUM(Y92:Y99),"0")</f>
        <v>111.60000000000001</v>
      </c>
      <c r="Z101" s="37"/>
      <c r="AA101" s="644"/>
      <c r="AB101" s="644"/>
      <c r="AC101" s="644"/>
    </row>
    <row r="102" spans="1:68" ht="16.5" hidden="1" customHeight="1" x14ac:dyDescent="0.25">
      <c r="A102" s="669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30</v>
      </c>
      <c r="Y104" s="642">
        <f>IFERROR(IF(X104="",0,CEILING((X104/$H104),1)*$H104),"")</f>
        <v>32.400000000000006</v>
      </c>
      <c r="Z104" s="36">
        <f>IFERROR(IF(Y104=0,"",ROUNDUP(Y104/H104,0)*0.01898),"")</f>
        <v>5.6940000000000004E-2</v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31.208333333333329</v>
      </c>
      <c r="BN104" s="64">
        <f>IFERROR(Y104*I104/H104,"0")</f>
        <v>33.705000000000005</v>
      </c>
      <c r="BO104" s="64">
        <f>IFERROR(1/J104*(X104/H104),"0")</f>
        <v>4.3402777777777776E-2</v>
      </c>
      <c r="BP104" s="64">
        <f>IFERROR(1/J104*(Y104/H104),"0")</f>
        <v>4.6875000000000007E-2</v>
      </c>
    </row>
    <row r="105" spans="1:68" ht="16.5" hidden="1" customHeight="1" x14ac:dyDescent="0.25">
      <c r="A105" s="54" t="s">
        <v>212</v>
      </c>
      <c r="B105" s="54" t="s">
        <v>213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30</v>
      </c>
      <c r="Y106" s="642">
        <f>IFERROR(IF(X106="",0,CEILING((X106/$H106),1)*$H106),"")</f>
        <v>31.5</v>
      </c>
      <c r="Z106" s="36">
        <f>IFERROR(IF(Y106=0,"",ROUNDUP(Y106/H106,0)*0.00902),"")</f>
        <v>6.3140000000000002E-2</v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31.400000000000002</v>
      </c>
      <c r="BN106" s="64">
        <f>IFERROR(Y106*I106/H106,"0")</f>
        <v>32.97</v>
      </c>
      <c r="BO106" s="64">
        <f>IFERROR(1/J106*(X106/H106),"0")</f>
        <v>5.0505050505050511E-2</v>
      </c>
      <c r="BP106" s="64">
        <f>IFERROR(1/J106*(Y106/H106),"0")</f>
        <v>5.3030303030303032E-2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9.4444444444444446</v>
      </c>
      <c r="Y108" s="643">
        <f>IFERROR(Y104/H104,"0")+IFERROR(Y105/H105,"0")+IFERROR(Y106/H106,"0")+IFERROR(Y107/H107,"0")</f>
        <v>10</v>
      </c>
      <c r="Z108" s="643">
        <f>IFERROR(IF(Z104="",0,Z104),"0")+IFERROR(IF(Z105="",0,Z105),"0")+IFERROR(IF(Z106="",0,Z106),"0")+IFERROR(IF(Z107="",0,Z107),"0")</f>
        <v>0.12008000000000001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60</v>
      </c>
      <c r="Y109" s="643">
        <f>IFERROR(SUM(Y104:Y107),"0")</f>
        <v>63.900000000000006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hidden="1" customHeight="1" x14ac:dyDescent="0.25">
      <c r="A117" s="54" t="s">
        <v>225</v>
      </c>
      <c r="B117" s="54" t="s">
        <v>226</v>
      </c>
      <c r="C117" s="31">
        <v>4301051724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225</v>
      </c>
      <c r="B118" s="54" t="s">
        <v>228</v>
      </c>
      <c r="C118" s="31">
        <v>4301051360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7">
        <v>4607091385168</v>
      </c>
      <c r="E119" s="648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250</v>
      </c>
      <c r="Y119" s="642">
        <f t="shared" si="21"/>
        <v>252</v>
      </c>
      <c r="Z119" s="36">
        <f>IFERROR(IF(Y119=0,"",ROUNDUP(Y119/H119,0)*0.01898),"")</f>
        <v>0.56940000000000002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265.26785714285711</v>
      </c>
      <c r="BN119" s="64">
        <f t="shared" si="23"/>
        <v>267.39</v>
      </c>
      <c r="BO119" s="64">
        <f t="shared" si="24"/>
        <v>0.46502976190476186</v>
      </c>
      <c r="BP119" s="64">
        <f t="shared" si="25"/>
        <v>0.46875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13.5</v>
      </c>
      <c r="Y121" s="642">
        <f t="shared" si="21"/>
        <v>13.5</v>
      </c>
      <c r="Z121" s="36">
        <f>IFERROR(IF(Y121=0,"",ROUNDUP(Y121/H121,0)*0.00651),"")</f>
        <v>3.2550000000000003E-2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14.759999999999998</v>
      </c>
      <c r="BN121" s="64">
        <f t="shared" si="23"/>
        <v>14.759999999999998</v>
      </c>
      <c r="BO121" s="64">
        <f t="shared" si="24"/>
        <v>2.7472527472527476E-2</v>
      </c>
      <c r="BP121" s="64">
        <f t="shared" si="25"/>
        <v>2.7472527472527476E-2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34.761904761904759</v>
      </c>
      <c r="Y124" s="643">
        <f>IFERROR(Y117/H117,"0")+IFERROR(Y118/H118,"0")+IFERROR(Y119/H119,"0")+IFERROR(Y120/H120,"0")+IFERROR(Y121/H121,"0")+IFERROR(Y122/H122,"0")+IFERROR(Y123/H123,"0")</f>
        <v>35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0.60194999999999999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263.5</v>
      </c>
      <c r="Y125" s="643">
        <f>IFERROR(SUM(Y117:Y123),"0")</f>
        <v>265.5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248</v>
      </c>
      <c r="B133" s="54" t="s">
        <v>249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10.5</v>
      </c>
      <c r="Y139" s="642">
        <f>IFERROR(IF(X139="",0,CEILING((X139/$H139),1)*$H139),"")</f>
        <v>11.2</v>
      </c>
      <c r="Z139" s="36">
        <f>IFERROR(IF(Y139=0,"",ROUNDUP(Y139/H139,0)*0.00651),"")</f>
        <v>2.6040000000000001E-2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11.505000000000001</v>
      </c>
      <c r="BN139" s="64">
        <f>IFERROR(Y139*I139/H139,"0")</f>
        <v>12.271999999999998</v>
      </c>
      <c r="BO139" s="64">
        <f>IFERROR(1/J139*(X139/H139),"0")</f>
        <v>2.0604395604395608E-2</v>
      </c>
      <c r="BP139" s="64">
        <f>IFERROR(1/J139*(Y139/H139),"0")</f>
        <v>2.197802197802198E-2</v>
      </c>
    </row>
    <row r="140" spans="1:68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3.7500000000000004</v>
      </c>
      <c r="Y140" s="643">
        <f>IFERROR(Y138/H138,"0")+IFERROR(Y139/H139,"0")</f>
        <v>4</v>
      </c>
      <c r="Z140" s="643">
        <f>IFERROR(IF(Z138="",0,Z138),"0")+IFERROR(IF(Z139="",0,Z139),"0")</f>
        <v>2.6040000000000001E-2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10.5</v>
      </c>
      <c r="Y141" s="643">
        <f>IFERROR(SUM(Y138:Y139),"0")</f>
        <v>11.2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259</v>
      </c>
      <c r="B149" s="54" t="s">
        <v>260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265</v>
      </c>
      <c r="B154" s="54" t="s">
        <v>266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268</v>
      </c>
      <c r="B155" s="54" t="s">
        <v>269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20</v>
      </c>
      <c r="Y155" s="642">
        <f>IFERROR(IF(X155="",0,CEILING((X155/$H155),1)*$H155),"")</f>
        <v>27</v>
      </c>
      <c r="Z155" s="36">
        <f>IFERROR(IF(Y155=0,"",ROUNDUP(Y155/H155,0)*0.01898),"")</f>
        <v>5.6940000000000004E-2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21.3</v>
      </c>
      <c r="BN155" s="64">
        <f>IFERROR(Y155*I155/H155,"0")</f>
        <v>28.755000000000003</v>
      </c>
      <c r="BO155" s="64">
        <f>IFERROR(1/J155*(X155/H155),"0")</f>
        <v>3.4722222222222224E-2</v>
      </c>
      <c r="BP155" s="64">
        <f>IFERROR(1/J155*(Y155/H155),"0")</f>
        <v>4.6875E-2</v>
      </c>
    </row>
    <row r="156" spans="1:68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2.2222222222222223</v>
      </c>
      <c r="Y156" s="643">
        <f>IFERROR(Y153/H153,"0")+IFERROR(Y154/H154,"0")+IFERROR(Y155/H155,"0")</f>
        <v>3</v>
      </c>
      <c r="Z156" s="643">
        <f>IFERROR(IF(Z153="",0,Z153),"0")+IFERROR(IF(Z154="",0,Z154),"0")+IFERROR(IF(Z155="",0,Z155),"0")</f>
        <v>5.6940000000000004E-2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20</v>
      </c>
      <c r="Y157" s="643">
        <f>IFERROR(SUM(Y153:Y155),"0")</f>
        <v>27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274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10.5</v>
      </c>
      <c r="Y172" s="642">
        <f t="shared" si="26"/>
        <v>10.5</v>
      </c>
      <c r="Z172" s="36">
        <f>IFERROR(IF(Y172=0,"",ROUNDUP(Y172/H172,0)*0.00502),"")</f>
        <v>2.5100000000000001E-2</v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11.149999999999999</v>
      </c>
      <c r="BN172" s="64">
        <f t="shared" si="28"/>
        <v>11.149999999999999</v>
      </c>
      <c r="BO172" s="64">
        <f t="shared" si="29"/>
        <v>2.1367521367521368E-2</v>
      </c>
      <c r="BP172" s="64">
        <f t="shared" si="30"/>
        <v>2.1367521367521368E-2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5</v>
      </c>
      <c r="Y178" s="643">
        <f>IFERROR(Y169/H169,"0")+IFERROR(Y170/H170,"0")+IFERROR(Y171/H171,"0")+IFERROR(Y172/H172,"0")+IFERROR(Y173/H173,"0")+IFERROR(Y174/H174,"0")+IFERROR(Y175/H175,"0")+IFERROR(Y176/H176,"0")+IFERROR(Y177/H177,"0")</f>
        <v>5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2.5100000000000001E-2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10.5</v>
      </c>
      <c r="Y179" s="643">
        <f>IFERROR(SUM(Y169:Y177),"0")</f>
        <v>10.5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302</v>
      </c>
      <c r="B181" s="54" t="s">
        <v>303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56" t="s">
        <v>306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5" t="s">
        <v>314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317</v>
      </c>
      <c r="B187" s="54" t="s">
        <v>318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0" t="s">
        <v>319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321</v>
      </c>
      <c r="B192" s="54" t="s">
        <v>322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324</v>
      </c>
      <c r="B193" s="54" t="s">
        <v>325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326</v>
      </c>
      <c r="B197" s="54" t="s">
        <v>327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329</v>
      </c>
      <c r="B198" s="54" t="s">
        <v>330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331</v>
      </c>
      <c r="B202" s="54" t="s">
        <v>332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40</v>
      </c>
      <c r="Y202" s="642">
        <f t="shared" ref="Y202:Y209" si="31">IFERROR(IF(X202="",0,CEILING((X202/$H202),1)*$H202),"")</f>
        <v>43.2</v>
      </c>
      <c r="Z202" s="36">
        <f>IFERROR(IF(Y202=0,"",ROUNDUP(Y202/H202,0)*0.00902),"")</f>
        <v>7.2160000000000002E-2</v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41.555555555555557</v>
      </c>
      <c r="BN202" s="64">
        <f t="shared" ref="BN202:BN209" si="33">IFERROR(Y202*I202/H202,"0")</f>
        <v>44.88</v>
      </c>
      <c r="BO202" s="64">
        <f t="shared" ref="BO202:BO209" si="34">IFERROR(1/J202*(X202/H202),"0")</f>
        <v>5.6116722783389444E-2</v>
      </c>
      <c r="BP202" s="64">
        <f t="shared" ref="BP202:BP209" si="35">IFERROR(1/J202*(Y202/H202),"0")</f>
        <v>6.0606060606060608E-2</v>
      </c>
    </row>
    <row r="203" spans="1:68" ht="27" customHeight="1" x14ac:dyDescent="0.25">
      <c r="A203" s="54" t="s">
        <v>334</v>
      </c>
      <c r="B203" s="54" t="s">
        <v>335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30</v>
      </c>
      <c r="Y203" s="642">
        <f t="shared" si="31"/>
        <v>32.400000000000006</v>
      </c>
      <c r="Z203" s="36">
        <f>IFERROR(IF(Y203=0,"",ROUNDUP(Y203/H203,0)*0.00902),"")</f>
        <v>5.4120000000000001E-2</v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31.166666666666668</v>
      </c>
      <c r="BN203" s="64">
        <f t="shared" si="33"/>
        <v>33.660000000000004</v>
      </c>
      <c r="BO203" s="64">
        <f t="shared" si="34"/>
        <v>4.208754208754209E-2</v>
      </c>
      <c r="BP203" s="64">
        <f t="shared" si="35"/>
        <v>4.5454545454545463E-2</v>
      </c>
    </row>
    <row r="204" spans="1:68" ht="27" customHeight="1" x14ac:dyDescent="0.25">
      <c r="A204" s="54" t="s">
        <v>337</v>
      </c>
      <c r="B204" s="54" t="s">
        <v>338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22.5</v>
      </c>
      <c r="Y204" s="642">
        <f t="shared" si="31"/>
        <v>27</v>
      </c>
      <c r="Z204" s="36">
        <f>IFERROR(IF(Y204=0,"",ROUNDUP(Y204/H204,0)*0.00902),"")</f>
        <v>4.5100000000000001E-2</v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23.375</v>
      </c>
      <c r="BN204" s="64">
        <f t="shared" si="33"/>
        <v>28.049999999999997</v>
      </c>
      <c r="BO204" s="64">
        <f t="shared" si="34"/>
        <v>3.1565656565656561E-2</v>
      </c>
      <c r="BP204" s="64">
        <f t="shared" si="35"/>
        <v>3.787878787878788E-2</v>
      </c>
    </row>
    <row r="205" spans="1:68" ht="27" customHeight="1" x14ac:dyDescent="0.25">
      <c r="A205" s="54" t="s">
        <v>340</v>
      </c>
      <c r="B205" s="54" t="s">
        <v>341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20</v>
      </c>
      <c r="Y205" s="642">
        <f t="shared" si="31"/>
        <v>21.6</v>
      </c>
      <c r="Z205" s="36">
        <f>IFERROR(IF(Y205=0,"",ROUNDUP(Y205/H205,0)*0.00902),"")</f>
        <v>3.6080000000000001E-2</v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20.777777777777779</v>
      </c>
      <c r="BN205" s="64">
        <f t="shared" si="33"/>
        <v>22.44</v>
      </c>
      <c r="BO205" s="64">
        <f t="shared" si="34"/>
        <v>2.8058361391694722E-2</v>
      </c>
      <c r="BP205" s="64">
        <f t="shared" si="35"/>
        <v>3.0303030303030304E-2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345</v>
      </c>
      <c r="B207" s="54" t="s">
        <v>346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347</v>
      </c>
      <c r="B208" s="54" t="s">
        <v>348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20.833333333333329</v>
      </c>
      <c r="Y210" s="643">
        <f>IFERROR(Y202/H202,"0")+IFERROR(Y203/H203,"0")+IFERROR(Y204/H204,"0")+IFERROR(Y205/H205,"0")+IFERROR(Y206/H206,"0")+IFERROR(Y207/H207,"0")+IFERROR(Y208/H208,"0")+IFERROR(Y209/H209,"0")</f>
        <v>23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0.20746000000000001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112.5</v>
      </c>
      <c r="Y211" s="643">
        <f>IFERROR(SUM(Y202:Y209),"0")</f>
        <v>124.20000000000002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351</v>
      </c>
      <c r="B213" s="54" t="s">
        <v>352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354</v>
      </c>
      <c r="B214" s="54" t="s">
        <v>355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357</v>
      </c>
      <c r="B215" s="54" t="s">
        <v>358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360</v>
      </c>
      <c r="B216" s="54" t="s">
        <v>361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372</v>
      </c>
      <c r="B221" s="54" t="s">
        <v>373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hidden="1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375</v>
      </c>
      <c r="B225" s="54" t="s">
        <v>376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382</v>
      </c>
      <c r="B231" s="54" t="s">
        <v>383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382</v>
      </c>
      <c r="B232" s="54" t="s">
        <v>385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4301011941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391</v>
      </c>
      <c r="B235" s="54" t="s">
        <v>393</v>
      </c>
      <c r="C235" s="31">
        <v>4301011721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395</v>
      </c>
      <c r="B236" s="54" t="s">
        <v>396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399</v>
      </c>
      <c r="B238" s="54" t="s">
        <v>400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401</v>
      </c>
      <c r="B242" s="54" t="s">
        <v>402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401</v>
      </c>
      <c r="B243" s="54" t="s">
        <v>404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406</v>
      </c>
      <c r="B247" s="54" t="s">
        <v>407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91" t="s">
        <v>408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411</v>
      </c>
      <c r="B251" s="54" t="s">
        <v>412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82" t="s">
        <v>413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415</v>
      </c>
      <c r="B252" s="54" t="s">
        <v>416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708" t="s">
        <v>417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418</v>
      </c>
      <c r="B253" s="54" t="s">
        <v>419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9" t="s">
        <v>420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421</v>
      </c>
      <c r="B254" s="54" t="s">
        <v>422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81" t="s">
        <v>423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424</v>
      </c>
      <c r="B255" s="54" t="s">
        <v>425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46" t="s">
        <v>426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428</v>
      </c>
      <c r="B260" s="54" t="s">
        <v>429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431</v>
      </c>
      <c r="B262" s="54" t="s">
        <v>434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436</v>
      </c>
      <c r="B263" s="54" t="s">
        <v>437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439</v>
      </c>
      <c r="B264" s="54" t="s">
        <v>440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446</v>
      </c>
      <c r="B270" s="54" t="s">
        <v>447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448</v>
      </c>
      <c r="B271" s="54" t="s">
        <v>449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451</v>
      </c>
      <c r="B272" s="54" t="s">
        <v>452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454</v>
      </c>
      <c r="B273" s="54" t="s">
        <v>455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456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459</v>
      </c>
      <c r="B278" s="54" t="s">
        <v>460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462</v>
      </c>
      <c r="B279" s="54" t="s">
        <v>463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465</v>
      </c>
      <c r="B280" s="54" t="s">
        <v>466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468</v>
      </c>
      <c r="B281" s="54" t="s">
        <v>469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471</v>
      </c>
      <c r="B286" s="54" t="s">
        <v>472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474</v>
      </c>
      <c r="B290" s="54" t="s">
        <v>475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478</v>
      </c>
      <c r="B295" s="54" t="s">
        <v>479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10.5</v>
      </c>
      <c r="Y300" s="642">
        <f>IFERROR(IF(X300="",0,CEILING((X300/$H300),1)*$H300),"")</f>
        <v>10.5</v>
      </c>
      <c r="Z300" s="36">
        <f>IFERROR(IF(Y300=0,"",ROUNDUP(Y300/H300,0)*0.00502),"")</f>
        <v>2.5100000000000001E-2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11</v>
      </c>
      <c r="BN300" s="64">
        <f>IFERROR(Y300*I300/H300,"0")</f>
        <v>11</v>
      </c>
      <c r="BO300" s="64">
        <f>IFERROR(1/J300*(X300/H300),"0")</f>
        <v>2.1367521367521368E-2</v>
      </c>
      <c r="BP300" s="64">
        <f>IFERROR(1/J300*(Y300/H300),"0")</f>
        <v>2.1367521367521368E-2</v>
      </c>
    </row>
    <row r="301" spans="1:68" ht="37.5" hidden="1" customHeight="1" x14ac:dyDescent="0.25">
      <c r="A301" s="54" t="s">
        <v>485</v>
      </c>
      <c r="B301" s="54" t="s">
        <v>486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5</v>
      </c>
      <c r="Y302" s="643">
        <f>IFERROR(Y300/H300,"0")+IFERROR(Y301/H301,"0")</f>
        <v>5</v>
      </c>
      <c r="Z302" s="643">
        <f>IFERROR(IF(Z300="",0,Z300),"0")+IFERROR(IF(Z301="",0,Z301),"0")</f>
        <v>2.5100000000000001E-2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10.5</v>
      </c>
      <c r="Y303" s="643">
        <f>IFERROR(SUM(Y300:Y301),"0")</f>
        <v>10.5</v>
      </c>
      <c r="Z303" s="37"/>
      <c r="AA303" s="644"/>
      <c r="AB303" s="644"/>
      <c r="AC303" s="644"/>
    </row>
    <row r="304" spans="1:68" ht="16.5" hidden="1" customHeight="1" x14ac:dyDescent="0.25">
      <c r="A304" s="669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488</v>
      </c>
      <c r="B306" s="54" t="s">
        <v>489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493</v>
      </c>
      <c r="B311" s="54" t="s">
        <v>494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499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20</v>
      </c>
      <c r="Y321" s="642">
        <f>IFERROR(IF(X321="",0,CEILING((X321/$H321),1)*$H321),"")</f>
        <v>21</v>
      </c>
      <c r="Z321" s="36">
        <f>IFERROR(IF(Y321=0,"",ROUNDUP(Y321/H321,0)*0.00902),"")</f>
        <v>4.5100000000000001E-2</v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21.285714285714281</v>
      </c>
      <c r="BN321" s="64">
        <f>IFERROR(Y321*I321/H321,"0")</f>
        <v>22.349999999999998</v>
      </c>
      <c r="BO321" s="64">
        <f>IFERROR(1/J321*(X321/H321),"0")</f>
        <v>3.6075036075036072E-2</v>
      </c>
      <c r="BP321" s="64">
        <f>IFERROR(1/J321*(Y321/H321),"0")</f>
        <v>3.787878787878788E-2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10.5</v>
      </c>
      <c r="Y323" s="642">
        <f>IFERROR(IF(X323="",0,CEILING((X323/$H323),1)*$H323),"")</f>
        <v>10.5</v>
      </c>
      <c r="Z323" s="36">
        <f>IFERROR(IF(Y323=0,"",ROUNDUP(Y323/H323,0)*0.00502),"")</f>
        <v>2.5100000000000001E-2</v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11.149999999999999</v>
      </c>
      <c r="BN323" s="64">
        <f>IFERROR(Y323*I323/H323,"0")</f>
        <v>11.149999999999999</v>
      </c>
      <c r="BO323" s="64">
        <f>IFERROR(1/J323*(X323/H323),"0")</f>
        <v>2.1367521367521368E-2</v>
      </c>
      <c r="BP323" s="64">
        <f>IFERROR(1/J323*(Y323/H323),"0")</f>
        <v>2.1367521367521368E-2</v>
      </c>
    </row>
    <row r="324" spans="1:68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9.7619047619047628</v>
      </c>
      <c r="Y324" s="643">
        <f>IFERROR(Y320/H320,"0")+IFERROR(Y321/H321,"0")+IFERROR(Y322/H322,"0")+IFERROR(Y323/H323,"0")</f>
        <v>10</v>
      </c>
      <c r="Z324" s="643">
        <f>IFERROR(IF(Z320="",0,Z320),"0")+IFERROR(IF(Z321="",0,Z321),"0")+IFERROR(IF(Z322="",0,Z322),"0")+IFERROR(IF(Z323="",0,Z323),"0")</f>
        <v>7.0199999999999999E-2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30.5</v>
      </c>
      <c r="Y325" s="643">
        <f>IFERROR(SUM(Y320:Y323),"0")</f>
        <v>31.5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150</v>
      </c>
      <c r="Y327" s="642">
        <f>IFERROR(IF(X327="",0,CEILING((X327/$H327),1)*$H327),"")</f>
        <v>156</v>
      </c>
      <c r="Z327" s="36">
        <f>IFERROR(IF(Y327=0,"",ROUNDUP(Y327/H327,0)*0.01898),"")</f>
        <v>0.37959999999999999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159.86538461538461</v>
      </c>
      <c r="BN327" s="64">
        <f>IFERROR(Y327*I327/H327,"0")</f>
        <v>166.26000000000002</v>
      </c>
      <c r="BO327" s="64">
        <f>IFERROR(1/J327*(X327/H327),"0")</f>
        <v>0.30048076923076922</v>
      </c>
      <c r="BP327" s="64">
        <f>IFERROR(1/J327*(Y327/H327),"0")</f>
        <v>0.3125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19.23076923076923</v>
      </c>
      <c r="Y332" s="643">
        <f>IFERROR(Y327/H327,"0")+IFERROR(Y328/H328,"0")+IFERROR(Y329/H329,"0")+IFERROR(Y330/H330,"0")+IFERROR(Y331/H331,"0")</f>
        <v>20</v>
      </c>
      <c r="Z332" s="643">
        <f>IFERROR(IF(Z327="",0,Z327),"0")+IFERROR(IF(Z328="",0,Z328),"0")+IFERROR(IF(Z329="",0,Z329),"0")+IFERROR(IF(Z330="",0,Z330),"0")+IFERROR(IF(Z331="",0,Z331),"0")</f>
        <v>0.37959999999999999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150</v>
      </c>
      <c r="Y333" s="643">
        <f>IFERROR(SUM(Y327:Y331),"0")</f>
        <v>156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hidden="1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7</v>
      </c>
      <c r="Y361" s="642">
        <f>IFERROR(IF(X361="",0,CEILING((X361/$H361),1)*$H361),"")</f>
        <v>8.4</v>
      </c>
      <c r="Z361" s="36">
        <f>IFERROR(IF(Y361=0,"",ROUNDUP(Y361/H361,0)*0.00651),"")</f>
        <v>2.6040000000000001E-2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7.7999999999999989</v>
      </c>
      <c r="BN361" s="64">
        <f>IFERROR(Y361*I361/H361,"0")</f>
        <v>9.36</v>
      </c>
      <c r="BO361" s="64">
        <f>IFERROR(1/J361*(X361/H361),"0")</f>
        <v>1.8315018315018316E-2</v>
      </c>
      <c r="BP361" s="64">
        <f>IFERROR(1/J361*(Y361/H361),"0")</f>
        <v>2.197802197802198E-2</v>
      </c>
    </row>
    <row r="362" spans="1:68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3.333333333333333</v>
      </c>
      <c r="Y362" s="643">
        <f>IFERROR(Y359/H359,"0")+IFERROR(Y360/H360,"0")+IFERROR(Y361/H361,"0")</f>
        <v>4</v>
      </c>
      <c r="Z362" s="643">
        <f>IFERROR(IF(Z359="",0,Z359),"0")+IFERROR(IF(Z360="",0,Z360),"0")+IFERROR(IF(Z361="",0,Z361),"0")</f>
        <v>2.6040000000000001E-2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7</v>
      </c>
      <c r="Y363" s="643">
        <f>IFERROR(SUM(Y359:Y361),"0")</f>
        <v>8.4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150</v>
      </c>
      <c r="Y367" s="642">
        <f t="shared" ref="Y367:Y373" si="57">IFERROR(IF(X367="",0,CEILING((X367/$H367),1)*$H367),"")</f>
        <v>150</v>
      </c>
      <c r="Z367" s="36">
        <f>IFERROR(IF(Y367=0,"",ROUNDUP(Y367/H367,0)*0.02175),"")</f>
        <v>0.21749999999999997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154.80000000000001</v>
      </c>
      <c r="BN367" s="64">
        <f t="shared" ref="BN367:BN373" si="59">IFERROR(Y367*I367/H367,"0")</f>
        <v>154.80000000000001</v>
      </c>
      <c r="BO367" s="64">
        <f t="shared" ref="BO367:BO373" si="60">IFERROR(1/J367*(X367/H367),"0")</f>
        <v>0.20833333333333331</v>
      </c>
      <c r="BP367" s="64">
        <f t="shared" ref="BP367:BP373" si="61">IFERROR(1/J367*(Y367/H367),"0")</f>
        <v>0.20833333333333331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200</v>
      </c>
      <c r="Y368" s="642">
        <f t="shared" si="57"/>
        <v>210</v>
      </c>
      <c r="Z368" s="36">
        <f>IFERROR(IF(Y368=0,"",ROUNDUP(Y368/H368,0)*0.02175),"")</f>
        <v>0.30449999999999999</v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206.4</v>
      </c>
      <c r="BN368" s="64">
        <f t="shared" si="59"/>
        <v>216.72</v>
      </c>
      <c r="BO368" s="64">
        <f t="shared" si="60"/>
        <v>0.27777777777777779</v>
      </c>
      <c r="BP368" s="64">
        <f t="shared" si="61"/>
        <v>0.29166666666666663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500</v>
      </c>
      <c r="Y369" s="642">
        <f t="shared" si="57"/>
        <v>510</v>
      </c>
      <c r="Z369" s="36">
        <f>IFERROR(IF(Y369=0,"",ROUNDUP(Y369/H369,0)*0.02175),"")</f>
        <v>0.73949999999999994</v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516</v>
      </c>
      <c r="BN369" s="64">
        <f t="shared" si="59"/>
        <v>526.32000000000005</v>
      </c>
      <c r="BO369" s="64">
        <f t="shared" si="60"/>
        <v>0.69444444444444442</v>
      </c>
      <c r="BP369" s="64">
        <f t="shared" si="61"/>
        <v>0.70833333333333326</v>
      </c>
    </row>
    <row r="370" spans="1:68" ht="27" hidden="1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56.666666666666671</v>
      </c>
      <c r="Y374" s="643">
        <f>IFERROR(Y367/H367,"0")+IFERROR(Y368/H368,"0")+IFERROR(Y369/H369,"0")+IFERROR(Y370/H370,"0")+IFERROR(Y371/H371,"0")+IFERROR(Y372/H372,"0")+IFERROR(Y373/H373,"0")</f>
        <v>58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1.2614999999999998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850</v>
      </c>
      <c r="Y375" s="643">
        <f>IFERROR(SUM(Y367:Y373),"0")</f>
        <v>870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200</v>
      </c>
      <c r="Y377" s="642">
        <f>IFERROR(IF(X377="",0,CEILING((X377/$H377),1)*$H377),"")</f>
        <v>210</v>
      </c>
      <c r="Z377" s="36">
        <f>IFERROR(IF(Y377=0,"",ROUNDUP(Y377/H377,0)*0.02175),"")</f>
        <v>0.30449999999999999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206.4</v>
      </c>
      <c r="BN377" s="64">
        <f>IFERROR(Y377*I377/H377,"0")</f>
        <v>216.72</v>
      </c>
      <c r="BO377" s="64">
        <f>IFERROR(1/J377*(X377/H377),"0")</f>
        <v>0.27777777777777779</v>
      </c>
      <c r="BP377" s="64">
        <f>IFERROR(1/J377*(Y377/H377),"0")</f>
        <v>0.29166666666666663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13.333333333333334</v>
      </c>
      <c r="Y379" s="643">
        <f>IFERROR(Y377/H377,"0")+IFERROR(Y378/H378,"0")</f>
        <v>14</v>
      </c>
      <c r="Z379" s="643">
        <f>IFERROR(IF(Z377="",0,Z377),"0")+IFERROR(IF(Z378="",0,Z378),"0")</f>
        <v>0.30449999999999999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200</v>
      </c>
      <c r="Y380" s="643">
        <f>IFERROR(SUM(Y377:Y378),"0")</f>
        <v>210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hidden="1" customHeight="1" x14ac:dyDescent="0.25">
      <c r="A392" s="54" t="s">
        <v>615</v>
      </c>
      <c r="B392" s="54" t="s">
        <v>616</v>
      </c>
      <c r="C392" s="31">
        <v>4301011873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615</v>
      </c>
      <c r="B393" s="54" t="s">
        <v>618</v>
      </c>
      <c r="C393" s="31">
        <v>4301011483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100</v>
      </c>
      <c r="Y394" s="642">
        <f>IFERROR(IF(X394="",0,CEILING((X394/$H394),1)*$H394),"")</f>
        <v>108</v>
      </c>
      <c r="Z394" s="36">
        <f>IFERROR(IF(Y394=0,"",ROUNDUP(Y394/H394,0)*0.01898),"")</f>
        <v>0.1898</v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104.02777777777777</v>
      </c>
      <c r="BN394" s="64">
        <f>IFERROR(Y394*I394/H394,"0")</f>
        <v>112.34999999999998</v>
      </c>
      <c r="BO394" s="64">
        <f>IFERROR(1/J394*(X394/H394),"0")</f>
        <v>0.14467592592592593</v>
      </c>
      <c r="BP394" s="64">
        <f>IFERROR(1/J394*(Y394/H394),"0")</f>
        <v>0.15625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500</v>
      </c>
      <c r="Y395" s="642">
        <f>IFERROR(IF(X395="",0,CEILING((X395/$H395),1)*$H395),"")</f>
        <v>504</v>
      </c>
      <c r="Z395" s="36">
        <f>IFERROR(IF(Y395=0,"",ROUNDUP(Y395/H395,0)*0.01898),"")</f>
        <v>0.79715999999999998</v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518.125</v>
      </c>
      <c r="BN395" s="64">
        <f>IFERROR(Y395*I395/H395,"0")</f>
        <v>522.2700000000001</v>
      </c>
      <c r="BO395" s="64">
        <f>IFERROR(1/J395*(X395/H395),"0")</f>
        <v>0.65104166666666663</v>
      </c>
      <c r="BP395" s="64">
        <f>IFERROR(1/J395*(Y395/H395),"0")</f>
        <v>0.65625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160</v>
      </c>
      <c r="Y396" s="642">
        <f>IFERROR(IF(X396="",0,CEILING((X396/$H396),1)*$H396),"")</f>
        <v>160</v>
      </c>
      <c r="Z396" s="36">
        <f>IFERROR(IF(Y396=0,"",ROUNDUP(Y396/H396,0)*0.00902),"")</f>
        <v>0.36080000000000001</v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168.4</v>
      </c>
      <c r="BN396" s="64">
        <f>IFERROR(Y396*I396/H396,"0")</f>
        <v>168.4</v>
      </c>
      <c r="BO396" s="64">
        <f>IFERROR(1/J396*(X396/H396),"0")</f>
        <v>0.30303030303030304</v>
      </c>
      <c r="BP396" s="64">
        <f>IFERROR(1/J396*(Y396/H396),"0")</f>
        <v>0.30303030303030304</v>
      </c>
    </row>
    <row r="397" spans="1:68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90.925925925925924</v>
      </c>
      <c r="Y397" s="643">
        <f>IFERROR(Y392/H392,"0")+IFERROR(Y393/H393,"0")+IFERROR(Y394/H394,"0")+IFERROR(Y395/H395,"0")+IFERROR(Y396/H396,"0")</f>
        <v>92</v>
      </c>
      <c r="Z397" s="643">
        <f>IFERROR(IF(Z392="",0,Z392),"0")+IFERROR(IF(Z393="",0,Z393),"0")+IFERROR(IF(Z394="",0,Z394),"0")+IFERROR(IF(Z395="",0,Z395),"0")+IFERROR(IF(Z396="",0,Z396),"0")</f>
        <v>1.3477600000000001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760</v>
      </c>
      <c r="Y398" s="643">
        <f>IFERROR(SUM(Y392:Y396),"0")</f>
        <v>772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30</v>
      </c>
      <c r="Y400" s="642">
        <f>IFERROR(IF(X400="",0,CEILING((X400/$H400),1)*$H400),"")</f>
        <v>30.66</v>
      </c>
      <c r="Z400" s="36">
        <f>IFERROR(IF(Y400=0,"",ROUNDUP(Y400/H400,0)*0.00902),"")</f>
        <v>6.3140000000000002E-2</v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31.849315068493151</v>
      </c>
      <c r="BN400" s="64">
        <f>IFERROR(Y400*I400/H400,"0")</f>
        <v>32.550000000000004</v>
      </c>
      <c r="BO400" s="64">
        <f>IFERROR(1/J400*(X400/H400),"0")</f>
        <v>5.1888750518887507E-2</v>
      </c>
      <c r="BP400" s="64">
        <f>IFERROR(1/J400*(Y400/H400),"0")</f>
        <v>5.3030303030303032E-2</v>
      </c>
    </row>
    <row r="401" spans="1:68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6.8493150684931505</v>
      </c>
      <c r="Y401" s="643">
        <f>IFERROR(Y400/H400,"0")</f>
        <v>7</v>
      </c>
      <c r="Z401" s="643">
        <f>IFERROR(IF(Z400="",0,Z400),"0")</f>
        <v>6.3140000000000002E-2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30</v>
      </c>
      <c r="Y402" s="643">
        <f>IFERROR(SUM(Y400:Y400),"0")</f>
        <v>30.66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900</v>
      </c>
      <c r="Y404" s="642">
        <f>IFERROR(IF(X404="",0,CEILING((X404/$H404),1)*$H404),"")</f>
        <v>900</v>
      </c>
      <c r="Z404" s="36">
        <f>IFERROR(IF(Y404=0,"",ROUNDUP(Y404/H404,0)*0.01898),"")</f>
        <v>1.8980000000000001</v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951.90000000000009</v>
      </c>
      <c r="BN404" s="64">
        <f>IFERROR(Y404*I404/H404,"0")</f>
        <v>951.90000000000009</v>
      </c>
      <c r="BO404" s="64">
        <f>IFERROR(1/J404*(X404/H404),"0")</f>
        <v>1.5625</v>
      </c>
      <c r="BP404" s="64">
        <f>IFERROR(1/J404*(Y404/H404),"0")</f>
        <v>1.5625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120</v>
      </c>
      <c r="Y406" s="642">
        <f>IFERROR(IF(X406="",0,CEILING((X406/$H406),1)*$H406),"")</f>
        <v>120</v>
      </c>
      <c r="Z406" s="36">
        <f>IFERROR(IF(Y406=0,"",ROUNDUP(Y406/H406,0)*0.00651),"")</f>
        <v>0.32550000000000001</v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133.20000000000002</v>
      </c>
      <c r="BN406" s="64">
        <f>IFERROR(Y406*I406/H406,"0")</f>
        <v>133.20000000000002</v>
      </c>
      <c r="BO406" s="64">
        <f>IFERROR(1/J406*(X406/H406),"0")</f>
        <v>0.27472527472527475</v>
      </c>
      <c r="BP406" s="64">
        <f>IFERROR(1/J406*(Y406/H406),"0")</f>
        <v>0.27472527472527475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150</v>
      </c>
      <c r="Y408" s="643">
        <f>IFERROR(Y404/H404,"0")+IFERROR(Y405/H405,"0")+IFERROR(Y406/H406,"0")+IFERROR(Y407/H407,"0")</f>
        <v>150</v>
      </c>
      <c r="Z408" s="643">
        <f>IFERROR(IF(Z404="",0,Z404),"0")+IFERROR(IF(Z405="",0,Z405),"0")+IFERROR(IF(Z406="",0,Z406),"0")+IFERROR(IF(Z407="",0,Z407),"0")</f>
        <v>2.2235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1020</v>
      </c>
      <c r="Y409" s="643">
        <f>IFERROR(SUM(Y404:Y407),"0")</f>
        <v>1020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20</v>
      </c>
      <c r="Y417" s="642">
        <f t="shared" ref="Y417:Y426" si="62">IFERROR(IF(X417="",0,CEILING((X417/$H417),1)*$H417),"")</f>
        <v>21.6</v>
      </c>
      <c r="Z417" s="36">
        <f>IFERROR(IF(Y417=0,"",ROUNDUP(Y417/H417,0)*0.00902),"")</f>
        <v>3.6080000000000001E-2</v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20.777777777777779</v>
      </c>
      <c r="BN417" s="64">
        <f t="shared" ref="BN417:BN426" si="64">IFERROR(Y417*I417/H417,"0")</f>
        <v>22.44</v>
      </c>
      <c r="BO417" s="64">
        <f t="shared" ref="BO417:BO426" si="65">IFERROR(1/J417*(X417/H417),"0")</f>
        <v>2.8058361391694722E-2</v>
      </c>
      <c r="BP417" s="64">
        <f t="shared" ref="BP417:BP426" si="66">IFERROR(1/J417*(Y417/H417),"0")</f>
        <v>3.0303030303030304E-2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4301031382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4301031406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10</v>
      </c>
      <c r="Y420" s="642">
        <f t="shared" si="62"/>
        <v>10.8</v>
      </c>
      <c r="Z420" s="36">
        <f>IFERROR(IF(Y420=0,"",ROUNDUP(Y420/H420,0)*0.00902),"")</f>
        <v>1.804E-2</v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10.388888888888889</v>
      </c>
      <c r="BN420" s="64">
        <f t="shared" si="64"/>
        <v>11.22</v>
      </c>
      <c r="BO420" s="64">
        <f t="shared" si="65"/>
        <v>1.4029180695847361E-2</v>
      </c>
      <c r="BP420" s="64">
        <f t="shared" si="66"/>
        <v>1.5151515151515152E-2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14</v>
      </c>
      <c r="Y422" s="642">
        <f t="shared" si="62"/>
        <v>14.700000000000001</v>
      </c>
      <c r="Z422" s="36">
        <f t="shared" si="67"/>
        <v>3.5140000000000005E-2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14.866666666666665</v>
      </c>
      <c r="BN422" s="64">
        <f t="shared" si="64"/>
        <v>15.61</v>
      </c>
      <c r="BO422" s="64">
        <f t="shared" si="65"/>
        <v>2.8490028490028491E-2</v>
      </c>
      <c r="BP422" s="64">
        <f t="shared" si="66"/>
        <v>2.9914529914529919E-2</v>
      </c>
    </row>
    <row r="423" spans="1:68" ht="37.5" hidden="1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12.222222222222221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13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8.9260000000000006E-2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44</v>
      </c>
      <c r="Y428" s="643">
        <f>IFERROR(SUM(Y417:Y426),"0")</f>
        <v>47.100000000000009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60</v>
      </c>
      <c r="Y465" s="642">
        <f t="shared" ref="Y465:Y480" si="68">IFERROR(IF(X465="",0,CEILING((X465/$H465),1)*$H465),"")</f>
        <v>63.36</v>
      </c>
      <c r="Z465" s="36">
        <f t="shared" ref="Z465:Z470" si="69">IFERROR(IF(Y465=0,"",ROUNDUP(Y465/H465,0)*0.01196),"")</f>
        <v>0.14352000000000001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64.090909090909079</v>
      </c>
      <c r="BN465" s="64">
        <f t="shared" ref="BN465:BN480" si="71">IFERROR(Y465*I465/H465,"0")</f>
        <v>67.679999999999993</v>
      </c>
      <c r="BO465" s="64">
        <f t="shared" ref="BO465:BO480" si="72">IFERROR(1/J465*(X465/H465),"0")</f>
        <v>0.10926573426573427</v>
      </c>
      <c r="BP465" s="64">
        <f t="shared" ref="BP465:BP480" si="73">IFERROR(1/J465*(Y465/H465),"0")</f>
        <v>0.11538461538461539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20</v>
      </c>
      <c r="Y469" s="642">
        <f t="shared" si="68"/>
        <v>21.12</v>
      </c>
      <c r="Z469" s="36">
        <f t="shared" si="69"/>
        <v>4.7840000000000001E-2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21.363636363636363</v>
      </c>
      <c r="BN469" s="64">
        <f t="shared" si="71"/>
        <v>22.56</v>
      </c>
      <c r="BO469" s="64">
        <f t="shared" si="72"/>
        <v>3.6421911421911424E-2</v>
      </c>
      <c r="BP469" s="64">
        <f t="shared" si="73"/>
        <v>3.8461538461538464E-2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4301012035</v>
      </c>
      <c r="D472" s="647">
        <v>4680115880603</v>
      </c>
      <c r="E472" s="648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4301011778</v>
      </c>
      <c r="D473" s="647">
        <v>4680115880603</v>
      </c>
      <c r="E473" s="648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741</v>
      </c>
      <c r="B478" s="54" t="s">
        <v>742</v>
      </c>
      <c r="C478" s="31">
        <v>4301012034</v>
      </c>
      <c r="D478" s="647">
        <v>4607091389982</v>
      </c>
      <c r="E478" s="648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4301011784</v>
      </c>
      <c r="D479" s="647">
        <v>4607091389982</v>
      </c>
      <c r="E479" s="648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15.15151515151515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16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0.19136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80</v>
      </c>
      <c r="Y482" s="643">
        <f>IFERROR(SUM(Y465:Y480),"0")</f>
        <v>84.48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hidden="1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hidden="1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20</v>
      </c>
      <c r="Y492" s="642">
        <f t="shared" si="74"/>
        <v>21.12</v>
      </c>
      <c r="Z492" s="36">
        <f>IFERROR(IF(Y492=0,"",ROUNDUP(Y492/H492,0)*0.01196),"")</f>
        <v>4.7840000000000001E-2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21.363636363636363</v>
      </c>
      <c r="BN492" s="64">
        <f t="shared" si="76"/>
        <v>22.56</v>
      </c>
      <c r="BO492" s="64">
        <f t="shared" si="77"/>
        <v>3.6421911421911424E-2</v>
      </c>
      <c r="BP492" s="64">
        <f t="shared" si="78"/>
        <v>3.8461538461538464E-2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764</v>
      </c>
      <c r="B494" s="54" t="s">
        <v>765</v>
      </c>
      <c r="C494" s="31">
        <v>4301031351</v>
      </c>
      <c r="D494" s="647">
        <v>4680115882072</v>
      </c>
      <c r="E494" s="648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4301031419</v>
      </c>
      <c r="D495" s="647">
        <v>4680115882072</v>
      </c>
      <c r="E495" s="648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769</v>
      </c>
      <c r="B497" s="54" t="s">
        <v>770</v>
      </c>
      <c r="C497" s="31">
        <v>4301031384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4301031417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8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3.7878787878787876</v>
      </c>
      <c r="Y499" s="643">
        <f>IFERROR(Y490/H490,"0")+IFERROR(Y491/H491,"0")+IFERROR(Y492/H492,"0")+IFERROR(Y493/H493,"0")+IFERROR(Y494/H494,"0")+IFERROR(Y495/H495,"0")+IFERROR(Y496/H496,"0")+IFERROR(Y497/H497,"0")+IFERROR(Y498/H498,"0")</f>
        <v>4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4.7840000000000001E-2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20</v>
      </c>
      <c r="Y500" s="643">
        <f>IFERROR(SUM(Y490:Y498),"0")</f>
        <v>21.12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4301020400</v>
      </c>
      <c r="D524" s="647">
        <v>4640242180519</v>
      </c>
      <c r="E524" s="648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4301020269</v>
      </c>
      <c r="D525" s="647">
        <v>4640242180519</v>
      </c>
      <c r="E525" s="648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852</v>
      </c>
      <c r="B542" s="54" t="s">
        <v>853</v>
      </c>
      <c r="C542" s="31">
        <v>4301051887</v>
      </c>
      <c r="D542" s="647">
        <v>4640242180533</v>
      </c>
      <c r="E542" s="648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4301052046</v>
      </c>
      <c r="D543" s="647">
        <v>4640242180533</v>
      </c>
      <c r="E543" s="648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4655.5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4760.26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4878.778655311582</v>
      </c>
      <c r="Y574" s="643">
        <f>IFERROR(SUM(BN22:BN570),"0")</f>
        <v>4988.3580000000002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8</v>
      </c>
      <c r="Y575" s="38">
        <f>ROUNDUP(SUM(BP22:BP570),0)</f>
        <v>8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5078.778655311582</v>
      </c>
      <c r="Y576" s="643">
        <f>GrossWeightTotalR+PalletQtyTotalR*25</f>
        <v>5188.3580000000002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584.38455760373552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598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8.9391199999999991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274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181</v>
      </c>
      <c r="F581" s="649" t="s">
        <v>208</v>
      </c>
      <c r="G581" s="649" t="s">
        <v>247</v>
      </c>
      <c r="H581" s="649" t="s">
        <v>94</v>
      </c>
      <c r="I581" s="649" t="s">
        <v>275</v>
      </c>
      <c r="J581" s="649" t="s">
        <v>320</v>
      </c>
      <c r="K581" s="649" t="s">
        <v>381</v>
      </c>
      <c r="L581" s="649" t="s">
        <v>427</v>
      </c>
      <c r="M581" s="649" t="s">
        <v>445</v>
      </c>
      <c r="N581" s="639"/>
      <c r="O581" s="649" t="s">
        <v>458</v>
      </c>
      <c r="P581" s="649" t="s">
        <v>470</v>
      </c>
      <c r="Q581" s="649" t="s">
        <v>477</v>
      </c>
      <c r="R581" s="649" t="s">
        <v>481</v>
      </c>
      <c r="S581" s="649" t="s">
        <v>487</v>
      </c>
      <c r="T581" s="649" t="s">
        <v>492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362.40000000000003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427.70000000000005</v>
      </c>
      <c r="E583" s="46">
        <f>IFERROR(Y86*1,"0")+IFERROR(Y87*1,"0")+IFERROR(Y88*1,"0")+IFERROR(Y92*1,"0")+IFERROR(Y93*1,"0")+IFERROR(Y94*1,"0")+IFERROR(Y95*1,"0")+IFERROR(Y96*1,"0")+IFERROR(Y97*1,"0")+IFERROR(Y98*1,"0")+IFERROR(Y99*1,"0")</f>
        <v>206.10000000000002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329.4</v>
      </c>
      <c r="G583" s="46">
        <f>IFERROR(Y133*1,"0")+IFERROR(Y134*1,"0")+IFERROR(Y138*1,"0")+IFERROR(Y139*1,"0")+IFERROR(Y143*1,"0")+IFERROR(Y144*1,"0")</f>
        <v>11.2</v>
      </c>
      <c r="H583" s="46">
        <f>IFERROR(Y149*1,"0")+IFERROR(Y153*1,"0")+IFERROR(Y154*1,"0")+IFERROR(Y155*1,"0")+IFERROR(Y159*1,"0")</f>
        <v>27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10.5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124.20000000000002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10.5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187.5</v>
      </c>
      <c r="U583" s="46">
        <f>IFERROR(Y355*1,"0")+IFERROR(Y359*1,"0")+IFERROR(Y360*1,"0")+IFERROR(Y361*1,"0")</f>
        <v>8.4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1080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1822.6599999999999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47.100000000000009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105.60000000000001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0,00"/>
        <filter val="10,50"/>
        <filter val="100,00"/>
        <filter val="109,00"/>
        <filter val="112,50"/>
        <filter val="12,22"/>
        <filter val="120,00"/>
        <filter val="13,33"/>
        <filter val="13,50"/>
        <filter val="13,52"/>
        <filter val="14,00"/>
        <filter val="15,15"/>
        <filter val="15,24"/>
        <filter val="150,00"/>
        <filter val="160,00"/>
        <filter val="19,23"/>
        <filter val="2,22"/>
        <filter val="20,00"/>
        <filter val="20,83"/>
        <filter val="200,00"/>
        <filter val="22,50"/>
        <filter val="250,00"/>
        <filter val="263,50"/>
        <filter val="3,33"/>
        <filter val="3,75"/>
        <filter val="3,79"/>
        <filter val="30,00"/>
        <filter val="30,50"/>
        <filter val="300,00"/>
        <filter val="34,76"/>
        <filter val="360,00"/>
        <filter val="395,00"/>
        <filter val="4 655,50"/>
        <filter val="4 878,78"/>
        <filter val="40,00"/>
        <filter val="42,24"/>
        <filter val="42,78"/>
        <filter val="44,00"/>
        <filter val="45,00"/>
        <filter val="5 078,78"/>
        <filter val="5,00"/>
        <filter val="50,00"/>
        <filter val="500,00"/>
        <filter val="56,67"/>
        <filter val="584,38"/>
        <filter val="6,85"/>
        <filter val="60,00"/>
        <filter val="7,00"/>
        <filter val="760,00"/>
        <filter val="8"/>
        <filter val="8,33"/>
        <filter val="80,00"/>
        <filter val="850,00"/>
        <filter val="9,00"/>
        <filter val="9,44"/>
        <filter val="9,76"/>
        <filter val="90,00"/>
        <filter val="90,93"/>
        <filter val="900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2025-05-06T10:56:37Z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