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D67CF5-792A-4B68-B29A-69CF5737A5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Y412" i="1"/>
  <c r="X412" i="1"/>
  <c r="BP411" i="1"/>
  <c r="BO411" i="1"/>
  <c r="BN411" i="1"/>
  <c r="BM411" i="1"/>
  <c r="Z411" i="1"/>
  <c r="Z412" i="1" s="1"/>
  <c r="Y411" i="1"/>
  <c r="Y413" i="1" s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Y302" i="1" s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X129" i="1"/>
  <c r="BO128" i="1"/>
  <c r="BN128" i="1"/>
  <c r="BM128" i="1"/>
  <c r="Z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P66" i="1"/>
  <c r="BP65" i="1"/>
  <c r="BO65" i="1"/>
  <c r="BN65" i="1"/>
  <c r="BM65" i="1"/>
  <c r="Z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93" i="1" l="1"/>
  <c r="BN93" i="1"/>
  <c r="Z93" i="1"/>
  <c r="BP120" i="1"/>
  <c r="BN120" i="1"/>
  <c r="Z120" i="1"/>
  <c r="BP176" i="1"/>
  <c r="BN176" i="1"/>
  <c r="Z176" i="1"/>
  <c r="BP182" i="1"/>
  <c r="BN182" i="1"/>
  <c r="Z182" i="1"/>
  <c r="BP217" i="1"/>
  <c r="BN217" i="1"/>
  <c r="Z217" i="1"/>
  <c r="BP242" i="1"/>
  <c r="BN242" i="1"/>
  <c r="Z242" i="1"/>
  <c r="BP280" i="1"/>
  <c r="BN280" i="1"/>
  <c r="Z280" i="1"/>
  <c r="BP335" i="1"/>
  <c r="BN335" i="1"/>
  <c r="Z335" i="1"/>
  <c r="Z338" i="1" s="1"/>
  <c r="BP378" i="1"/>
  <c r="BN378" i="1"/>
  <c r="Z378" i="1"/>
  <c r="BP421" i="1"/>
  <c r="BN421" i="1"/>
  <c r="Z421" i="1"/>
  <c r="BP468" i="1"/>
  <c r="BN468" i="1"/>
  <c r="Z468" i="1"/>
  <c r="BP486" i="1"/>
  <c r="BN486" i="1"/>
  <c r="Z486" i="1"/>
  <c r="X574" i="1"/>
  <c r="Z23" i="1"/>
  <c r="BN23" i="1"/>
  <c r="Z40" i="1"/>
  <c r="BN40" i="1"/>
  <c r="Z59" i="1"/>
  <c r="BN59" i="1"/>
  <c r="Z71" i="1"/>
  <c r="BN71" i="1"/>
  <c r="BP88" i="1"/>
  <c r="BN88" i="1"/>
  <c r="Z88" i="1"/>
  <c r="BP104" i="1"/>
  <c r="BN104" i="1"/>
  <c r="Z104" i="1"/>
  <c r="BP154" i="1"/>
  <c r="BN154" i="1"/>
  <c r="Z154" i="1"/>
  <c r="Y185" i="1"/>
  <c r="Y184" i="1"/>
  <c r="BP181" i="1"/>
  <c r="BN181" i="1"/>
  <c r="Z181" i="1"/>
  <c r="BP183" i="1"/>
  <c r="BN183" i="1"/>
  <c r="Z183" i="1"/>
  <c r="BP207" i="1"/>
  <c r="BN207" i="1"/>
  <c r="Z207" i="1"/>
  <c r="BP232" i="1"/>
  <c r="BN232" i="1"/>
  <c r="Z232" i="1"/>
  <c r="Y249" i="1"/>
  <c r="Y248" i="1"/>
  <c r="BP247" i="1"/>
  <c r="BN247" i="1"/>
  <c r="Z247" i="1"/>
  <c r="Z248" i="1" s="1"/>
  <c r="Y274" i="1"/>
  <c r="BP270" i="1"/>
  <c r="BN270" i="1"/>
  <c r="Z270" i="1"/>
  <c r="BP321" i="1"/>
  <c r="BN321" i="1"/>
  <c r="Z321" i="1"/>
  <c r="BP360" i="1"/>
  <c r="BN360" i="1"/>
  <c r="Z360" i="1"/>
  <c r="BP405" i="1"/>
  <c r="BN405" i="1"/>
  <c r="Z405" i="1"/>
  <c r="BP442" i="1"/>
  <c r="BN442" i="1"/>
  <c r="Z442" i="1"/>
  <c r="BP476" i="1"/>
  <c r="BN476" i="1"/>
  <c r="Z476" i="1"/>
  <c r="BP496" i="1"/>
  <c r="BN496" i="1"/>
  <c r="Z496" i="1"/>
  <c r="Y338" i="1"/>
  <c r="BP139" i="1"/>
  <c r="BN139" i="1"/>
  <c r="Z139" i="1"/>
  <c r="BP143" i="1"/>
  <c r="BN143" i="1"/>
  <c r="Z143" i="1"/>
  <c r="BP174" i="1"/>
  <c r="BN174" i="1"/>
  <c r="Z174" i="1"/>
  <c r="BP205" i="1"/>
  <c r="BN205" i="1"/>
  <c r="Z205" i="1"/>
  <c r="BP215" i="1"/>
  <c r="BN215" i="1"/>
  <c r="Z215" i="1"/>
  <c r="BP225" i="1"/>
  <c r="BN225" i="1"/>
  <c r="Z225" i="1"/>
  <c r="BP238" i="1"/>
  <c r="BN238" i="1"/>
  <c r="Z238" i="1"/>
  <c r="BP265" i="1"/>
  <c r="BN265" i="1"/>
  <c r="Z265" i="1"/>
  <c r="BP273" i="1"/>
  <c r="BN273" i="1"/>
  <c r="Z273" i="1"/>
  <c r="BP278" i="1"/>
  <c r="BN278" i="1"/>
  <c r="Z278" i="1"/>
  <c r="BP315" i="1"/>
  <c r="BN315" i="1"/>
  <c r="Z315" i="1"/>
  <c r="BP329" i="1"/>
  <c r="BN329" i="1"/>
  <c r="Z329" i="1"/>
  <c r="B583" i="1"/>
  <c r="X575" i="1"/>
  <c r="X576" i="1" s="1"/>
  <c r="Z25" i="1"/>
  <c r="BN25" i="1"/>
  <c r="X577" i="1"/>
  <c r="Z31" i="1"/>
  <c r="Z32" i="1" s="1"/>
  <c r="BN31" i="1"/>
  <c r="BP31" i="1"/>
  <c r="Y32" i="1"/>
  <c r="Z38" i="1"/>
  <c r="BN38" i="1"/>
  <c r="Z44" i="1"/>
  <c r="Z45" i="1" s="1"/>
  <c r="BN44" i="1"/>
  <c r="BP44" i="1"/>
  <c r="Y45" i="1"/>
  <c r="Z49" i="1"/>
  <c r="BN49" i="1"/>
  <c r="Z53" i="1"/>
  <c r="BN53" i="1"/>
  <c r="Z61" i="1"/>
  <c r="BN61" i="1"/>
  <c r="Z67" i="1"/>
  <c r="BN67" i="1"/>
  <c r="Y77" i="1"/>
  <c r="Z73" i="1"/>
  <c r="BN73" i="1"/>
  <c r="Z81" i="1"/>
  <c r="BN81" i="1"/>
  <c r="Z86" i="1"/>
  <c r="BN86" i="1"/>
  <c r="Z95" i="1"/>
  <c r="BN95" i="1"/>
  <c r="Z99" i="1"/>
  <c r="BN99" i="1"/>
  <c r="Y108" i="1"/>
  <c r="Z106" i="1"/>
  <c r="BN106" i="1"/>
  <c r="Y115" i="1"/>
  <c r="Z118" i="1"/>
  <c r="BN118" i="1"/>
  <c r="Z122" i="1"/>
  <c r="BN122" i="1"/>
  <c r="BP170" i="1"/>
  <c r="BN170" i="1"/>
  <c r="Z170" i="1"/>
  <c r="BP193" i="1"/>
  <c r="BN193" i="1"/>
  <c r="Z193" i="1"/>
  <c r="BP197" i="1"/>
  <c r="BN197" i="1"/>
  <c r="Z197" i="1"/>
  <c r="BP209" i="1"/>
  <c r="BN209" i="1"/>
  <c r="Z209" i="1"/>
  <c r="BP219" i="1"/>
  <c r="BN219" i="1"/>
  <c r="Z219" i="1"/>
  <c r="BP234" i="1"/>
  <c r="BN234" i="1"/>
  <c r="Z234" i="1"/>
  <c r="Y266" i="1"/>
  <c r="BP261" i="1"/>
  <c r="BN261" i="1"/>
  <c r="Z261" i="1"/>
  <c r="BP272" i="1"/>
  <c r="BN272" i="1"/>
  <c r="Z272" i="1"/>
  <c r="BP301" i="1"/>
  <c r="BN301" i="1"/>
  <c r="Z301" i="1"/>
  <c r="S583" i="1"/>
  <c r="Y307" i="1"/>
  <c r="BP306" i="1"/>
  <c r="BN306" i="1"/>
  <c r="Z306" i="1"/>
  <c r="Z307" i="1" s="1"/>
  <c r="BP311" i="1"/>
  <c r="BN311" i="1"/>
  <c r="Z311" i="1"/>
  <c r="BP323" i="1"/>
  <c r="BN323" i="1"/>
  <c r="Z323" i="1"/>
  <c r="BP337" i="1"/>
  <c r="BN337" i="1"/>
  <c r="Z337" i="1"/>
  <c r="BP368" i="1"/>
  <c r="BN368" i="1"/>
  <c r="Z368" i="1"/>
  <c r="Y384" i="1"/>
  <c r="BP382" i="1"/>
  <c r="BN382" i="1"/>
  <c r="Z382" i="1"/>
  <c r="BP407" i="1"/>
  <c r="BN407" i="1"/>
  <c r="Z407" i="1"/>
  <c r="BP423" i="1"/>
  <c r="BN423" i="1"/>
  <c r="Z423" i="1"/>
  <c r="BP444" i="1"/>
  <c r="BN444" i="1"/>
  <c r="Z444" i="1"/>
  <c r="BP470" i="1"/>
  <c r="BN470" i="1"/>
  <c r="Z470" i="1"/>
  <c r="BP478" i="1"/>
  <c r="BN478" i="1"/>
  <c r="Z478" i="1"/>
  <c r="Y500" i="1"/>
  <c r="BP490" i="1"/>
  <c r="BN490" i="1"/>
  <c r="Z490" i="1"/>
  <c r="BP498" i="1"/>
  <c r="BN498" i="1"/>
  <c r="Z498" i="1"/>
  <c r="BP515" i="1"/>
  <c r="BN515" i="1"/>
  <c r="Z515" i="1"/>
  <c r="Y157" i="1"/>
  <c r="Y283" i="1"/>
  <c r="BP331" i="1"/>
  <c r="BN331" i="1"/>
  <c r="Z331" i="1"/>
  <c r="BP349" i="1"/>
  <c r="BN349" i="1"/>
  <c r="Z349" i="1"/>
  <c r="BP372" i="1"/>
  <c r="BN372" i="1"/>
  <c r="Z372" i="1"/>
  <c r="BP395" i="1"/>
  <c r="BN395" i="1"/>
  <c r="Z395" i="1"/>
  <c r="BP419" i="1"/>
  <c r="BN419" i="1"/>
  <c r="Z419" i="1"/>
  <c r="BP431" i="1"/>
  <c r="BN431" i="1"/>
  <c r="Z431" i="1"/>
  <c r="BP436" i="1"/>
  <c r="BN436" i="1"/>
  <c r="Z436" i="1"/>
  <c r="BP466" i="1"/>
  <c r="BN466" i="1"/>
  <c r="Z466" i="1"/>
  <c r="BP474" i="1"/>
  <c r="BN474" i="1"/>
  <c r="Z474" i="1"/>
  <c r="BP484" i="1"/>
  <c r="BN484" i="1"/>
  <c r="Z484" i="1"/>
  <c r="BP494" i="1"/>
  <c r="BN494" i="1"/>
  <c r="Z494" i="1"/>
  <c r="BP504" i="1"/>
  <c r="BN504" i="1"/>
  <c r="Z504" i="1"/>
  <c r="BP508" i="1"/>
  <c r="BN508" i="1"/>
  <c r="Z508" i="1"/>
  <c r="BP516" i="1"/>
  <c r="BN516" i="1"/>
  <c r="Z516" i="1"/>
  <c r="Y559" i="1"/>
  <c r="BP558" i="1"/>
  <c r="BN558" i="1"/>
  <c r="Z558" i="1"/>
  <c r="Z559" i="1" s="1"/>
  <c r="Y568" i="1"/>
  <c r="Y567" i="1"/>
  <c r="BP566" i="1"/>
  <c r="BN566" i="1"/>
  <c r="Z566" i="1"/>
  <c r="Z567" i="1" s="1"/>
  <c r="Y506" i="1"/>
  <c r="Y505" i="1"/>
  <c r="F9" i="1"/>
  <c r="J9" i="1"/>
  <c r="F10" i="1"/>
  <c r="Z22" i="1"/>
  <c r="BN22" i="1"/>
  <c r="BP22" i="1"/>
  <c r="Z24" i="1"/>
  <c r="BN24" i="1"/>
  <c r="Z26" i="1"/>
  <c r="BN26" i="1"/>
  <c r="Y29" i="1"/>
  <c r="C583" i="1"/>
  <c r="Y42" i="1"/>
  <c r="BP37" i="1"/>
  <c r="BN37" i="1"/>
  <c r="Z37" i="1"/>
  <c r="Y41" i="1"/>
  <c r="BP50" i="1"/>
  <c r="BN50" i="1"/>
  <c r="Z50" i="1"/>
  <c r="BP54" i="1"/>
  <c r="BN54" i="1"/>
  <c r="Z54" i="1"/>
  <c r="Y56" i="1"/>
  <c r="Y63" i="1"/>
  <c r="BP58" i="1"/>
  <c r="BN58" i="1"/>
  <c r="Z58" i="1"/>
  <c r="Y62" i="1"/>
  <c r="BP66" i="1"/>
  <c r="BN66" i="1"/>
  <c r="Z66" i="1"/>
  <c r="Z68" i="1" s="1"/>
  <c r="Y68" i="1"/>
  <c r="BP94" i="1"/>
  <c r="BN94" i="1"/>
  <c r="Z94" i="1"/>
  <c r="BP98" i="1"/>
  <c r="BN98" i="1"/>
  <c r="Z98" i="1"/>
  <c r="H9" i="1"/>
  <c r="Y28" i="1"/>
  <c r="BP39" i="1"/>
  <c r="BN39" i="1"/>
  <c r="Z39" i="1"/>
  <c r="BP52" i="1"/>
  <c r="BN52" i="1"/>
  <c r="Z52" i="1"/>
  <c r="BP60" i="1"/>
  <c r="BN60" i="1"/>
  <c r="Z60" i="1"/>
  <c r="BP74" i="1"/>
  <c r="BN74" i="1"/>
  <c r="Z74" i="1"/>
  <c r="BP87" i="1"/>
  <c r="BN87" i="1"/>
  <c r="Z87" i="1"/>
  <c r="Y89" i="1"/>
  <c r="D583" i="1"/>
  <c r="Y55" i="1"/>
  <c r="Y69" i="1"/>
  <c r="BP72" i="1"/>
  <c r="BN72" i="1"/>
  <c r="Z72" i="1"/>
  <c r="BP76" i="1"/>
  <c r="BN76" i="1"/>
  <c r="Z76" i="1"/>
  <c r="Y78" i="1"/>
  <c r="Y83" i="1"/>
  <c r="BP80" i="1"/>
  <c r="BN80" i="1"/>
  <c r="Z80" i="1"/>
  <c r="Y101" i="1"/>
  <c r="BP92" i="1"/>
  <c r="BN92" i="1"/>
  <c r="Z92" i="1"/>
  <c r="BP96" i="1"/>
  <c r="BN96" i="1"/>
  <c r="Z96" i="1"/>
  <c r="Y100" i="1"/>
  <c r="BP105" i="1"/>
  <c r="BN105" i="1"/>
  <c r="Z105" i="1"/>
  <c r="F583" i="1"/>
  <c r="BP113" i="1"/>
  <c r="BN113" i="1"/>
  <c r="Z113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Y145" i="1"/>
  <c r="BP155" i="1"/>
  <c r="BN155" i="1"/>
  <c r="Z155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Y199" i="1"/>
  <c r="BP204" i="1"/>
  <c r="BN204" i="1"/>
  <c r="Z204" i="1"/>
  <c r="BP208" i="1"/>
  <c r="BN208" i="1"/>
  <c r="Z208" i="1"/>
  <c r="Y223" i="1"/>
  <c r="BP216" i="1"/>
  <c r="BN216" i="1"/>
  <c r="Z216" i="1"/>
  <c r="BP220" i="1"/>
  <c r="BN220" i="1"/>
  <c r="Z220" i="1"/>
  <c r="Y227" i="1"/>
  <c r="BP233" i="1"/>
  <c r="BN233" i="1"/>
  <c r="Z233" i="1"/>
  <c r="BP237" i="1"/>
  <c r="BN237" i="1"/>
  <c r="Z237" i="1"/>
  <c r="Y244" i="1"/>
  <c r="BP252" i="1"/>
  <c r="BN252" i="1"/>
  <c r="Z252" i="1"/>
  <c r="BP254" i="1"/>
  <c r="BN254" i="1"/>
  <c r="Z254" i="1"/>
  <c r="BP262" i="1"/>
  <c r="BN262" i="1"/>
  <c r="Z262" i="1"/>
  <c r="BP271" i="1"/>
  <c r="BN271" i="1"/>
  <c r="Z271" i="1"/>
  <c r="Z274" i="1" s="1"/>
  <c r="Y282" i="1"/>
  <c r="BP281" i="1"/>
  <c r="BN281" i="1"/>
  <c r="Z281" i="1"/>
  <c r="P583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Q583" i="1"/>
  <c r="Y296" i="1"/>
  <c r="BP295" i="1"/>
  <c r="BN295" i="1"/>
  <c r="Z295" i="1"/>
  <c r="Z296" i="1" s="1"/>
  <c r="Y297" i="1"/>
  <c r="R583" i="1"/>
  <c r="Y303" i="1"/>
  <c r="BP300" i="1"/>
  <c r="BN300" i="1"/>
  <c r="Z300" i="1"/>
  <c r="BP314" i="1"/>
  <c r="BN314" i="1"/>
  <c r="Z314" i="1"/>
  <c r="BP322" i="1"/>
  <c r="BN322" i="1"/>
  <c r="Z322" i="1"/>
  <c r="Y333" i="1"/>
  <c r="BP330" i="1"/>
  <c r="BN330" i="1"/>
  <c r="Z330" i="1"/>
  <c r="Y339" i="1"/>
  <c r="Y345" i="1"/>
  <c r="BP341" i="1"/>
  <c r="BN341" i="1"/>
  <c r="Z341" i="1"/>
  <c r="BP344" i="1"/>
  <c r="BN344" i="1"/>
  <c r="Z344" i="1"/>
  <c r="Y346" i="1"/>
  <c r="Y351" i="1"/>
  <c r="BP348" i="1"/>
  <c r="BN348" i="1"/>
  <c r="Z348" i="1"/>
  <c r="BP361" i="1"/>
  <c r="BN361" i="1"/>
  <c r="Z361" i="1"/>
  <c r="BP394" i="1"/>
  <c r="BN394" i="1"/>
  <c r="Z394" i="1"/>
  <c r="W583" i="1"/>
  <c r="BP406" i="1"/>
  <c r="BN406" i="1"/>
  <c r="Z406" i="1"/>
  <c r="BP493" i="1"/>
  <c r="BN493" i="1"/>
  <c r="Z493" i="1"/>
  <c r="BP497" i="1"/>
  <c r="BN497" i="1"/>
  <c r="Z497" i="1"/>
  <c r="BP107" i="1"/>
  <c r="BN107" i="1"/>
  <c r="Z107" i="1"/>
  <c r="Y109" i="1"/>
  <c r="Y114" i="1"/>
  <c r="BP111" i="1"/>
  <c r="BN111" i="1"/>
  <c r="Z111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BP144" i="1"/>
  <c r="BN144" i="1"/>
  <c r="Z144" i="1"/>
  <c r="Z145" i="1" s="1"/>
  <c r="Y146" i="1"/>
  <c r="H583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BP175" i="1"/>
  <c r="BN175" i="1"/>
  <c r="Z175" i="1"/>
  <c r="BP198" i="1"/>
  <c r="BN198" i="1"/>
  <c r="Z198" i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BP279" i="1"/>
  <c r="BN279" i="1"/>
  <c r="Z279" i="1"/>
  <c r="O583" i="1"/>
  <c r="BP312" i="1"/>
  <c r="BN312" i="1"/>
  <c r="Z312" i="1"/>
  <c r="BP316" i="1"/>
  <c r="BN316" i="1"/>
  <c r="Z316" i="1"/>
  <c r="Y318" i="1"/>
  <c r="Y325" i="1"/>
  <c r="BP320" i="1"/>
  <c r="BN320" i="1"/>
  <c r="Z320" i="1"/>
  <c r="Y324" i="1"/>
  <c r="BP328" i="1"/>
  <c r="BN328" i="1"/>
  <c r="Z328" i="1"/>
  <c r="Y332" i="1"/>
  <c r="BP336" i="1"/>
  <c r="BN336" i="1"/>
  <c r="Z336" i="1"/>
  <c r="BP342" i="1"/>
  <c r="BN342" i="1"/>
  <c r="Z342" i="1"/>
  <c r="BP350" i="1"/>
  <c r="BN350" i="1"/>
  <c r="Z350" i="1"/>
  <c r="Y352" i="1"/>
  <c r="U583" i="1"/>
  <c r="Y356" i="1"/>
  <c r="BP355" i="1"/>
  <c r="BN355" i="1"/>
  <c r="Z355" i="1"/>
  <c r="Z356" i="1" s="1"/>
  <c r="Y357" i="1"/>
  <c r="Y362" i="1"/>
  <c r="Y363" i="1"/>
  <c r="BP359" i="1"/>
  <c r="BN359" i="1"/>
  <c r="Z359" i="1"/>
  <c r="BP369" i="1"/>
  <c r="BN369" i="1"/>
  <c r="Z369" i="1"/>
  <c r="BP373" i="1"/>
  <c r="BN373" i="1"/>
  <c r="Z373" i="1"/>
  <c r="Y375" i="1"/>
  <c r="Y380" i="1"/>
  <c r="BP377" i="1"/>
  <c r="BN377" i="1"/>
  <c r="Z377" i="1"/>
  <c r="Z379" i="1" s="1"/>
  <c r="Y379" i="1"/>
  <c r="BP420" i="1"/>
  <c r="BN420" i="1"/>
  <c r="Z420" i="1"/>
  <c r="BP424" i="1"/>
  <c r="BN424" i="1"/>
  <c r="Z424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Y456" i="1"/>
  <c r="BP455" i="1"/>
  <c r="BN455" i="1"/>
  <c r="Z455" i="1"/>
  <c r="Z456" i="1" s="1"/>
  <c r="AA583" i="1"/>
  <c r="Y457" i="1"/>
  <c r="Y460" i="1"/>
  <c r="BP459" i="1"/>
  <c r="BN459" i="1"/>
  <c r="Z459" i="1"/>
  <c r="Z460" i="1" s="1"/>
  <c r="Y461" i="1"/>
  <c r="AB583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BP485" i="1"/>
  <c r="BN485" i="1"/>
  <c r="Z485" i="1"/>
  <c r="Z487" i="1" s="1"/>
  <c r="Y487" i="1"/>
  <c r="BP509" i="1"/>
  <c r="BN509" i="1"/>
  <c r="Z509" i="1"/>
  <c r="Z510" i="1" s="1"/>
  <c r="Y51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Y555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E583" i="1"/>
  <c r="Y90" i="1"/>
  <c r="G583" i="1"/>
  <c r="Y135" i="1"/>
  <c r="M583" i="1"/>
  <c r="Y275" i="1"/>
  <c r="Y308" i="1"/>
  <c r="T583" i="1"/>
  <c r="Y317" i="1"/>
  <c r="V583" i="1"/>
  <c r="Y374" i="1"/>
  <c r="BP367" i="1"/>
  <c r="BN367" i="1"/>
  <c r="Z367" i="1"/>
  <c r="BP371" i="1"/>
  <c r="BN371" i="1"/>
  <c r="Z371" i="1"/>
  <c r="BP383" i="1"/>
  <c r="BN383" i="1"/>
  <c r="Z383" i="1"/>
  <c r="Y385" i="1"/>
  <c r="Y388" i="1"/>
  <c r="BP387" i="1"/>
  <c r="BN387" i="1"/>
  <c r="Z387" i="1"/>
  <c r="Z388" i="1" s="1"/>
  <c r="Y389" i="1"/>
  <c r="Y397" i="1"/>
  <c r="BP392" i="1"/>
  <c r="BN392" i="1"/>
  <c r="Z392" i="1"/>
  <c r="BP396" i="1"/>
  <c r="BN396" i="1"/>
  <c r="Z396" i="1"/>
  <c r="Y398" i="1"/>
  <c r="Y401" i="1"/>
  <c r="BP400" i="1"/>
  <c r="BN400" i="1"/>
  <c r="Z400" i="1"/>
  <c r="Z401" i="1" s="1"/>
  <c r="Y402" i="1"/>
  <c r="Y409" i="1"/>
  <c r="BP404" i="1"/>
  <c r="BN404" i="1"/>
  <c r="Z404" i="1"/>
  <c r="Z408" i="1" s="1"/>
  <c r="Y408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Y583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Y488" i="1"/>
  <c r="BP491" i="1"/>
  <c r="BN491" i="1"/>
  <c r="Z491" i="1"/>
  <c r="BP495" i="1"/>
  <c r="BN495" i="1"/>
  <c r="Z495" i="1"/>
  <c r="Y499" i="1"/>
  <c r="BP503" i="1"/>
  <c r="BN503" i="1"/>
  <c r="Z503" i="1"/>
  <c r="Z505" i="1" s="1"/>
  <c r="Y510" i="1"/>
  <c r="X583" i="1"/>
  <c r="Y427" i="1"/>
  <c r="Y438" i="1"/>
  <c r="Z583" i="1"/>
  <c r="Y451" i="1"/>
  <c r="Y521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Z554" i="1" s="1"/>
  <c r="BP552" i="1"/>
  <c r="BN552" i="1"/>
  <c r="Z552" i="1"/>
  <c r="AD583" i="1"/>
  <c r="AC583" i="1"/>
  <c r="Y560" i="1"/>
  <c r="Z432" i="1" l="1"/>
  <c r="Z332" i="1"/>
  <c r="Z324" i="1"/>
  <c r="Z317" i="1"/>
  <c r="Z282" i="1"/>
  <c r="Z227" i="1"/>
  <c r="Z210" i="1"/>
  <c r="Z156" i="1"/>
  <c r="Z302" i="1"/>
  <c r="Z194" i="1"/>
  <c r="Z89" i="1"/>
  <c r="Z184" i="1"/>
  <c r="Z427" i="1"/>
  <c r="Z521" i="1"/>
  <c r="Z55" i="1"/>
  <c r="Z499" i="1"/>
  <c r="Z384" i="1"/>
  <c r="Z362" i="1"/>
  <c r="Z222" i="1"/>
  <c r="Z199" i="1"/>
  <c r="Z114" i="1"/>
  <c r="Z140" i="1"/>
  <c r="Z100" i="1"/>
  <c r="Z82" i="1"/>
  <c r="Z77" i="1"/>
  <c r="Z397" i="1"/>
  <c r="Z374" i="1"/>
  <c r="Z481" i="1"/>
  <c r="Z266" i="1"/>
  <c r="Z256" i="1"/>
  <c r="Z239" i="1"/>
  <c r="Z178" i="1"/>
  <c r="Z124" i="1"/>
  <c r="Z108" i="1"/>
  <c r="Y577" i="1"/>
  <c r="Y573" i="1"/>
  <c r="Y574" i="1"/>
  <c r="Z539" i="1"/>
  <c r="Z445" i="1"/>
  <c r="Z351" i="1"/>
  <c r="Z345" i="1"/>
  <c r="Z62" i="1"/>
  <c r="Z41" i="1"/>
  <c r="Y575" i="1"/>
  <c r="Z28" i="1"/>
  <c r="Z578" i="1" l="1"/>
  <c r="Y576" i="1"/>
</calcChain>
</file>

<file path=xl/sharedStrings.xml><?xml version="1.0" encoding="utf-8"?>
<sst xmlns="http://schemas.openxmlformats.org/spreadsheetml/2006/main" count="2614" uniqueCount="923">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</sst>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45785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Четверг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0.54166666666666663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90</v>
      </c>
      <c r="Y37" s="642">
        <f>IFERROR(IF(X37="",0,CEILING((X37/$H37),1)*$H37),"")</f>
        <v>97.2</v>
      </c>
      <c r="Z37" s="36">
        <f>IFERROR(IF(Y37=0,"",ROUNDUP(Y37/H37,0)*0.01898),"")</f>
        <v>0.17082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93.624999999999986</v>
      </c>
      <c r="BN37" s="64">
        <f>IFERROR(Y37*I37/H37,"0")</f>
        <v>101.11499999999998</v>
      </c>
      <c r="BO37" s="64">
        <f>IFERROR(1/J37*(X37/H37),"0")</f>
        <v>0.13020833333333331</v>
      </c>
      <c r="BP37" s="64">
        <f>IFERROR(1/J37*(Y37/H37),"0")</f>
        <v>0.140625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8.3333333333333321</v>
      </c>
      <c r="Y41" s="643">
        <f>IFERROR(Y37/H37,"0")+IFERROR(Y38/H38,"0")+IFERROR(Y39/H39,"0")+IFERROR(Y40/H40,"0")</f>
        <v>9</v>
      </c>
      <c r="Z41" s="643">
        <f>IFERROR(IF(Z37="",0,Z37),"0")+IFERROR(IF(Z38="",0,Z38),"0")+IFERROR(IF(Z39="",0,Z39),"0")+IFERROR(IF(Z40="",0,Z40),"0")</f>
        <v>0.17082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90</v>
      </c>
      <c r="Y42" s="643">
        <f>IFERROR(SUM(Y37:Y40),"0")</f>
        <v>97.2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70</v>
      </c>
      <c r="Y50" s="642">
        <f t="shared" si="6"/>
        <v>75.600000000000009</v>
      </c>
      <c r="Z50" s="36">
        <f>IFERROR(IF(Y50=0,"",ROUNDUP(Y50/H50,0)*0.01898),"")</f>
        <v>0.13286000000000001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72.819444444444429</v>
      </c>
      <c r="BN50" s="64">
        <f t="shared" si="8"/>
        <v>78.64500000000001</v>
      </c>
      <c r="BO50" s="64">
        <f t="shared" si="9"/>
        <v>0.10127314814814814</v>
      </c>
      <c r="BP50" s="64">
        <f t="shared" si="10"/>
        <v>0.109375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134</v>
      </c>
      <c r="B54" s="54" t="s">
        <v>135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6.481481481481481</v>
      </c>
      <c r="Y55" s="643">
        <f>IFERROR(Y49/H49,"0")+IFERROR(Y50/H50,"0")+IFERROR(Y51/H51,"0")+IFERROR(Y52/H52,"0")+IFERROR(Y53/H53,"0")+IFERROR(Y54/H54,"0")</f>
        <v>7</v>
      </c>
      <c r="Z55" s="643">
        <f>IFERROR(IF(Z49="",0,Z49),"0")+IFERROR(IF(Z50="",0,Z50),"0")+IFERROR(IF(Z51="",0,Z51),"0")+IFERROR(IF(Z52="",0,Z52),"0")+IFERROR(IF(Z53="",0,Z53),"0")+IFERROR(IF(Z54="",0,Z54),"0")</f>
        <v>0.13286000000000001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70</v>
      </c>
      <c r="Y56" s="643">
        <f>IFERROR(SUM(Y49:Y54),"0")</f>
        <v>75.600000000000009</v>
      </c>
      <c r="Z56" s="37"/>
      <c r="AA56" s="644"/>
      <c r="AB56" s="644"/>
      <c r="AC56" s="644"/>
    </row>
    <row r="57" spans="1:68" ht="14.25" hidden="1" customHeight="1" x14ac:dyDescent="0.25">
      <c r="A57" s="654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30</v>
      </c>
      <c r="Y58" s="642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31.208333333333329</v>
      </c>
      <c r="BN58" s="64">
        <f>IFERROR(Y58*I58/H58,"0")</f>
        <v>33.705000000000005</v>
      </c>
      <c r="BO58" s="64">
        <f>IFERROR(1/J58*(X58/H58),"0")</f>
        <v>4.3402777777777776E-2</v>
      </c>
      <c r="BP58" s="64">
        <f>IFERROR(1/J58*(Y58/H58),"0")</f>
        <v>4.6875000000000007E-2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2.7777777777777777</v>
      </c>
      <c r="Y62" s="643">
        <f>IFERROR(Y58/H58,"0")+IFERROR(Y59/H59,"0")+IFERROR(Y60/H60,"0")+IFERROR(Y61/H61,"0")</f>
        <v>3.0000000000000004</v>
      </c>
      <c r="Z62" s="643">
        <f>IFERROR(IF(Z58="",0,Z58),"0")+IFERROR(IF(Z59="",0,Z59),"0")+IFERROR(IF(Z60="",0,Z60),"0")+IFERROR(IF(Z61="",0,Z61),"0")</f>
        <v>5.6940000000000004E-2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30</v>
      </c>
      <c r="Y63" s="643">
        <f>IFERROR(SUM(Y58:Y61),"0")</f>
        <v>32.400000000000006</v>
      </c>
      <c r="Z63" s="37"/>
      <c r="AA63" s="644"/>
      <c r="AB63" s="644"/>
      <c r="AC63" s="644"/>
    </row>
    <row r="64" spans="1:68" ht="14.25" hidden="1" customHeight="1" x14ac:dyDescent="0.25">
      <c r="A64" s="654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100</v>
      </c>
      <c r="Y86" s="642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9.2592592592592595</v>
      </c>
      <c r="Y89" s="643">
        <f>IFERROR(Y86/H86,"0")+IFERROR(Y87/H87,"0")+IFERROR(Y88/H88,"0")</f>
        <v>10</v>
      </c>
      <c r="Z89" s="643">
        <f>IFERROR(IF(Z86="",0,Z86),"0")+IFERROR(IF(Z87="",0,Z87),"0")+IFERROR(IF(Z88="",0,Z88),"0")</f>
        <v>0.1898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100</v>
      </c>
      <c r="Y90" s="643">
        <f>IFERROR(SUM(Y86:Y88),"0")</f>
        <v>108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190</v>
      </c>
      <c r="B92" s="54" t="s">
        <v>191</v>
      </c>
      <c r="C92" s="31">
        <v>4301051712</v>
      </c>
      <c r="D92" s="647">
        <v>4607091386967</v>
      </c>
      <c r="E92" s="648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20" t="s">
        <v>192</v>
      </c>
      <c r="Q92" s="659"/>
      <c r="R92" s="659"/>
      <c r="S92" s="659"/>
      <c r="T92" s="660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194</v>
      </c>
      <c r="C93" s="31">
        <v>4301051546</v>
      </c>
      <c r="D93" s="647">
        <v>4607091386967</v>
      </c>
      <c r="E93" s="648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8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199</v>
      </c>
      <c r="B96" s="54" t="s">
        <v>200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201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206</v>
      </c>
      <c r="B99" s="54" t="s">
        <v>207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hidden="1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hidden="1" customHeight="1" x14ac:dyDescent="0.25">
      <c r="A102" s="669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20</v>
      </c>
      <c r="Y104" s="642">
        <f>IFERROR(IF(X104="",0,CEILING((X104/$H104),1)*$H104),"")</f>
        <v>21.6</v>
      </c>
      <c r="Z104" s="36">
        <f>IFERROR(IF(Y104=0,"",ROUNDUP(Y104/H104,0)*0.01898),"")</f>
        <v>3.7960000000000001E-2</v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20.805555555555554</v>
      </c>
      <c r="BN104" s="64">
        <f>IFERROR(Y104*I104/H104,"0")</f>
        <v>22.47</v>
      </c>
      <c r="BO104" s="64">
        <f>IFERROR(1/J104*(X104/H104),"0")</f>
        <v>2.8935185185185182E-2</v>
      </c>
      <c r="BP104" s="64">
        <f>IFERROR(1/J104*(Y104/H104),"0")</f>
        <v>3.125E-2</v>
      </c>
    </row>
    <row r="105" spans="1:68" ht="16.5" hidden="1" customHeight="1" x14ac:dyDescent="0.25">
      <c r="A105" s="54" t="s">
        <v>212</v>
      </c>
      <c r="B105" s="54" t="s">
        <v>213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1.8518518518518516</v>
      </c>
      <c r="Y108" s="643">
        <f>IFERROR(Y104/H104,"0")+IFERROR(Y105/H105,"0")+IFERROR(Y106/H106,"0")+IFERROR(Y107/H107,"0")</f>
        <v>2</v>
      </c>
      <c r="Z108" s="643">
        <f>IFERROR(IF(Z104="",0,Z104),"0")+IFERROR(IF(Z105="",0,Z105),"0")+IFERROR(IF(Z106="",0,Z106),"0")+IFERROR(IF(Z107="",0,Z107),"0")</f>
        <v>3.7960000000000001E-2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20</v>
      </c>
      <c r="Y109" s="643">
        <f>IFERROR(SUM(Y104:Y107),"0")</f>
        <v>21.6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hidden="1" customHeight="1" x14ac:dyDescent="0.25">
      <c r="A117" s="54" t="s">
        <v>225</v>
      </c>
      <c r="B117" s="54" t="s">
        <v>226</v>
      </c>
      <c r="C117" s="31">
        <v>4301051724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225</v>
      </c>
      <c r="B118" s="54" t="s">
        <v>228</v>
      </c>
      <c r="C118" s="31">
        <v>4301051360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7">
        <v>4607091385168</v>
      </c>
      <c r="E119" s="648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160</v>
      </c>
      <c r="Y119" s="642">
        <f t="shared" si="21"/>
        <v>168</v>
      </c>
      <c r="Z119" s="36">
        <f>IFERROR(IF(Y119=0,"",ROUNDUP(Y119/H119,0)*0.01898),"")</f>
        <v>0.37959999999999999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169.77142857142854</v>
      </c>
      <c r="BN119" s="64">
        <f t="shared" si="23"/>
        <v>178.26</v>
      </c>
      <c r="BO119" s="64">
        <f t="shared" si="24"/>
        <v>0.29761904761904762</v>
      </c>
      <c r="BP119" s="64">
        <f t="shared" si="25"/>
        <v>0.3125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19.047619047619047</v>
      </c>
      <c r="Y124" s="643">
        <f>IFERROR(Y117/H117,"0")+IFERROR(Y118/H118,"0")+IFERROR(Y119/H119,"0")+IFERROR(Y120/H120,"0")+IFERROR(Y121/H121,"0")+IFERROR(Y122/H122,"0")+IFERROR(Y123/H123,"0")</f>
        <v>20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0.37959999999999999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160</v>
      </c>
      <c r="Y125" s="643">
        <f>IFERROR(SUM(Y117:Y123),"0")</f>
        <v>168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248</v>
      </c>
      <c r="B133" s="54" t="s">
        <v>249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10.5</v>
      </c>
      <c r="Y139" s="642">
        <f>IFERROR(IF(X139="",0,CEILING((X139/$H139),1)*$H139),"")</f>
        <v>11.2</v>
      </c>
      <c r="Z139" s="36">
        <f>IFERROR(IF(Y139=0,"",ROUNDUP(Y139/H139,0)*0.00651),"")</f>
        <v>2.6040000000000001E-2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11.505000000000001</v>
      </c>
      <c r="BN139" s="64">
        <f>IFERROR(Y139*I139/H139,"0")</f>
        <v>12.271999999999998</v>
      </c>
      <c r="BO139" s="64">
        <f>IFERROR(1/J139*(X139/H139),"0")</f>
        <v>2.0604395604395608E-2</v>
      </c>
      <c r="BP139" s="64">
        <f>IFERROR(1/J139*(Y139/H139),"0")</f>
        <v>2.197802197802198E-2</v>
      </c>
    </row>
    <row r="140" spans="1:68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3.7500000000000004</v>
      </c>
      <c r="Y140" s="643">
        <f>IFERROR(Y138/H138,"0")+IFERROR(Y139/H139,"0")</f>
        <v>4</v>
      </c>
      <c r="Z140" s="643">
        <f>IFERROR(IF(Z138="",0,Z138),"0")+IFERROR(IF(Z139="",0,Z139),"0")</f>
        <v>2.6040000000000001E-2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10.5</v>
      </c>
      <c r="Y141" s="643">
        <f>IFERROR(SUM(Y138:Y139),"0")</f>
        <v>11.2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6.6000000000000014</v>
      </c>
      <c r="Y144" s="642">
        <f>IFERROR(IF(X144="",0,CEILING((X144/$H144),1)*$H144),"")</f>
        <v>7.92</v>
      </c>
      <c r="Z144" s="36">
        <f>IFERROR(IF(Y144=0,"",ROUNDUP(Y144/H144,0)*0.00651),"")</f>
        <v>1.9529999999999999E-2</v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7.2700000000000005</v>
      </c>
      <c r="BN144" s="64">
        <f>IFERROR(Y144*I144/H144,"0")</f>
        <v>8.7240000000000002</v>
      </c>
      <c r="BO144" s="64">
        <f>IFERROR(1/J144*(X144/H144),"0")</f>
        <v>1.373626373626374E-2</v>
      </c>
      <c r="BP144" s="64">
        <f>IFERROR(1/J144*(Y144/H144),"0")</f>
        <v>1.6483516483516484E-2</v>
      </c>
    </row>
    <row r="145" spans="1:68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2.5000000000000004</v>
      </c>
      <c r="Y145" s="643">
        <f>IFERROR(Y143/H143,"0")+IFERROR(Y144/H144,"0")</f>
        <v>3</v>
      </c>
      <c r="Z145" s="643">
        <f>IFERROR(IF(Z143="",0,Z143),"0")+IFERROR(IF(Z144="",0,Z144),"0")</f>
        <v>1.9529999999999999E-2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6.6000000000000014</v>
      </c>
      <c r="Y146" s="643">
        <f>IFERROR(SUM(Y143:Y144),"0")</f>
        <v>7.92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259</v>
      </c>
      <c r="B149" s="54" t="s">
        <v>260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265</v>
      </c>
      <c r="B154" s="54" t="s">
        <v>266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268</v>
      </c>
      <c r="B155" s="54" t="s">
        <v>269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274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hidden="1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302</v>
      </c>
      <c r="B181" s="54" t="s">
        <v>303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56" t="s">
        <v>306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5" t="s">
        <v>314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317</v>
      </c>
      <c r="B187" s="54" t="s">
        <v>318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0" t="s">
        <v>319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321</v>
      </c>
      <c r="B192" s="54" t="s">
        <v>322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324</v>
      </c>
      <c r="B193" s="54" t="s">
        <v>325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326</v>
      </c>
      <c r="B197" s="54" t="s">
        <v>327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329</v>
      </c>
      <c r="B198" s="54" t="s">
        <v>330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331</v>
      </c>
      <c r="B202" s="54" t="s">
        <v>332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345</v>
      </c>
      <c r="B207" s="54" t="s">
        <v>346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347</v>
      </c>
      <c r="B208" s="54" t="s">
        <v>348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351</v>
      </c>
      <c r="B213" s="54" t="s">
        <v>352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354</v>
      </c>
      <c r="B214" s="54" t="s">
        <v>355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357</v>
      </c>
      <c r="B215" s="54" t="s">
        <v>358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360</v>
      </c>
      <c r="B216" s="54" t="s">
        <v>361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372</v>
      </c>
      <c r="B221" s="54" t="s">
        <v>373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hidden="1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375</v>
      </c>
      <c r="B225" s="54" t="s">
        <v>376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382</v>
      </c>
      <c r="B231" s="54" t="s">
        <v>383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382</v>
      </c>
      <c r="B232" s="54" t="s">
        <v>385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4301011941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391</v>
      </c>
      <c r="B235" s="54" t="s">
        <v>393</v>
      </c>
      <c r="C235" s="31">
        <v>4301011721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395</v>
      </c>
      <c r="B236" s="54" t="s">
        <v>396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399</v>
      </c>
      <c r="B238" s="54" t="s">
        <v>400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401</v>
      </c>
      <c r="B242" s="54" t="s">
        <v>402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401</v>
      </c>
      <c r="B243" s="54" t="s">
        <v>404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406</v>
      </c>
      <c r="B247" s="54" t="s">
        <v>407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91" t="s">
        <v>408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411</v>
      </c>
      <c r="B251" s="54" t="s">
        <v>412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82" t="s">
        <v>413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415</v>
      </c>
      <c r="B252" s="54" t="s">
        <v>416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708" t="s">
        <v>417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418</v>
      </c>
      <c r="B253" s="54" t="s">
        <v>419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9" t="s">
        <v>420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421</v>
      </c>
      <c r="B254" s="54" t="s">
        <v>422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81" t="s">
        <v>423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424</v>
      </c>
      <c r="B255" s="54" t="s">
        <v>425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46" t="s">
        <v>426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428</v>
      </c>
      <c r="B260" s="54" t="s">
        <v>429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431</v>
      </c>
      <c r="B262" s="54" t="s">
        <v>434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436</v>
      </c>
      <c r="B263" s="54" t="s">
        <v>437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439</v>
      </c>
      <c r="B264" s="54" t="s">
        <v>440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446</v>
      </c>
      <c r="B270" s="54" t="s">
        <v>447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448</v>
      </c>
      <c r="B271" s="54" t="s">
        <v>449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451</v>
      </c>
      <c r="B272" s="54" t="s">
        <v>452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454</v>
      </c>
      <c r="B273" s="54" t="s">
        <v>455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456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459</v>
      </c>
      <c r="B278" s="54" t="s">
        <v>460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462</v>
      </c>
      <c r="B279" s="54" t="s">
        <v>463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465</v>
      </c>
      <c r="B280" s="54" t="s">
        <v>466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468</v>
      </c>
      <c r="B281" s="54" t="s">
        <v>469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471</v>
      </c>
      <c r="B286" s="54" t="s">
        <v>472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474</v>
      </c>
      <c r="B290" s="54" t="s">
        <v>475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478</v>
      </c>
      <c r="B295" s="54" t="s">
        <v>479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485</v>
      </c>
      <c r="B301" s="54" t="s">
        <v>486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488</v>
      </c>
      <c r="B306" s="54" t="s">
        <v>489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493</v>
      </c>
      <c r="B311" s="54" t="s">
        <v>494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499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32</v>
      </c>
      <c r="Y327" s="642">
        <f>IFERROR(IF(X327="",0,CEILING((X327/$H327),1)*$H327),"")</f>
        <v>39</v>
      </c>
      <c r="Z327" s="36">
        <f>IFERROR(IF(Y327=0,"",ROUNDUP(Y327/H327,0)*0.01898),"")</f>
        <v>9.4899999999999998E-2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34.104615384615386</v>
      </c>
      <c r="BN327" s="64">
        <f>IFERROR(Y327*I327/H327,"0")</f>
        <v>41.565000000000005</v>
      </c>
      <c r="BO327" s="64">
        <f>IFERROR(1/J327*(X327/H327),"0")</f>
        <v>6.4102564102564111E-2</v>
      </c>
      <c r="BP327" s="64">
        <f>IFERROR(1/J327*(Y327/H327),"0")</f>
        <v>7.8125E-2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4.1025641025641031</v>
      </c>
      <c r="Y332" s="643">
        <f>IFERROR(Y327/H327,"0")+IFERROR(Y328/H328,"0")+IFERROR(Y329/H329,"0")+IFERROR(Y330/H330,"0")+IFERROR(Y331/H331,"0")</f>
        <v>5</v>
      </c>
      <c r="Z332" s="643">
        <f>IFERROR(IF(Z327="",0,Z327),"0")+IFERROR(IF(Z328="",0,Z328),"0")+IFERROR(IF(Z329="",0,Z329),"0")+IFERROR(IF(Z330="",0,Z330),"0")+IFERROR(IF(Z331="",0,Z331),"0")</f>
        <v>9.4899999999999998E-2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32</v>
      </c>
      <c r="Y333" s="643">
        <f>IFERROR(SUM(Y327:Y331),"0")</f>
        <v>39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136</v>
      </c>
      <c r="Y336" s="642">
        <f>IFERROR(IF(X336="",0,CEILING((X336/$H336),1)*$H336),"")</f>
        <v>140.4</v>
      </c>
      <c r="Z336" s="36">
        <f>IFERROR(IF(Y336=0,"",ROUNDUP(Y336/H336,0)*0.01898),"")</f>
        <v>0.34164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145.04923076923077</v>
      </c>
      <c r="BN336" s="64">
        <f>IFERROR(Y336*I336/H336,"0")</f>
        <v>149.74200000000002</v>
      </c>
      <c r="BO336" s="64">
        <f>IFERROR(1/J336*(X336/H336),"0")</f>
        <v>0.27243589743589747</v>
      </c>
      <c r="BP336" s="64">
        <f>IFERROR(1/J336*(Y336/H336),"0")</f>
        <v>0.28125</v>
      </c>
    </row>
    <row r="337" spans="1:68" ht="16.5" hidden="1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17.435897435897438</v>
      </c>
      <c r="Y338" s="643">
        <f>IFERROR(Y335/H335,"0")+IFERROR(Y336/H336,"0")+IFERROR(Y337/H337,"0")</f>
        <v>18</v>
      </c>
      <c r="Z338" s="643">
        <f>IFERROR(IF(Z335="",0,Z335),"0")+IFERROR(IF(Z336="",0,Z336),"0")+IFERROR(IF(Z337="",0,Z337),"0")</f>
        <v>0.34164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136</v>
      </c>
      <c r="Y339" s="643">
        <f>IFERROR(SUM(Y335:Y337),"0")</f>
        <v>140.4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255</v>
      </c>
      <c r="Y367" s="642">
        <f t="shared" ref="Y367:Y373" si="57">IFERROR(IF(X367="",0,CEILING((X367/$H367),1)*$H367),"")</f>
        <v>255</v>
      </c>
      <c r="Z367" s="36">
        <f>IFERROR(IF(Y367=0,"",ROUNDUP(Y367/H367,0)*0.02175),"")</f>
        <v>0.36974999999999997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263.16000000000003</v>
      </c>
      <c r="BN367" s="64">
        <f t="shared" ref="BN367:BN373" si="59">IFERROR(Y367*I367/H367,"0")</f>
        <v>263.16000000000003</v>
      </c>
      <c r="BO367" s="64">
        <f t="shared" ref="BO367:BO373" si="60">IFERROR(1/J367*(X367/H367),"0")</f>
        <v>0.35416666666666663</v>
      </c>
      <c r="BP367" s="64">
        <f t="shared" ref="BP367:BP373" si="61">IFERROR(1/J367*(Y367/H367),"0")</f>
        <v>0.35416666666666663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300</v>
      </c>
      <c r="Y369" s="642">
        <f t="shared" si="57"/>
        <v>300</v>
      </c>
      <c r="Z369" s="36">
        <f>IFERROR(IF(Y369=0,"",ROUNDUP(Y369/H369,0)*0.02175),"")</f>
        <v>0.43499999999999994</v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309.60000000000002</v>
      </c>
      <c r="BN369" s="64">
        <f t="shared" si="59"/>
        <v>309.60000000000002</v>
      </c>
      <c r="BO369" s="64">
        <f t="shared" si="60"/>
        <v>0.41666666666666663</v>
      </c>
      <c r="BP369" s="64">
        <f t="shared" si="61"/>
        <v>0.41666666666666663</v>
      </c>
    </row>
    <row r="370" spans="1:68" ht="27" hidden="1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37</v>
      </c>
      <c r="Y374" s="643">
        <f>IFERROR(Y367/H367,"0")+IFERROR(Y368/H368,"0")+IFERROR(Y369/H369,"0")+IFERROR(Y370/H370,"0")+IFERROR(Y371/H371,"0")+IFERROR(Y372/H372,"0")+IFERROR(Y373/H373,"0")</f>
        <v>37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0.80474999999999985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555</v>
      </c>
      <c r="Y375" s="643">
        <f>IFERROR(SUM(Y367:Y373),"0")</f>
        <v>555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210</v>
      </c>
      <c r="Y377" s="642">
        <f>IFERROR(IF(X377="",0,CEILING((X377/$H377),1)*$H377),"")</f>
        <v>210</v>
      </c>
      <c r="Z377" s="36">
        <f>IFERROR(IF(Y377=0,"",ROUNDUP(Y377/H377,0)*0.02175),"")</f>
        <v>0.30449999999999999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216.72</v>
      </c>
      <c r="BN377" s="64">
        <f>IFERROR(Y377*I377/H377,"0")</f>
        <v>216.72</v>
      </c>
      <c r="BO377" s="64">
        <f>IFERROR(1/J377*(X377/H377),"0")</f>
        <v>0.29166666666666663</v>
      </c>
      <c r="BP377" s="64">
        <f>IFERROR(1/J377*(Y377/H377),"0")</f>
        <v>0.29166666666666663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14</v>
      </c>
      <c r="Y379" s="643">
        <f>IFERROR(Y377/H377,"0")+IFERROR(Y378/H378,"0")</f>
        <v>14</v>
      </c>
      <c r="Z379" s="643">
        <f>IFERROR(IF(Z377="",0,Z377),"0")+IFERROR(IF(Z378="",0,Z378),"0")</f>
        <v>0.30449999999999999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210</v>
      </c>
      <c r="Y380" s="643">
        <f>IFERROR(SUM(Y377:Y378),"0")</f>
        <v>210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hidden="1" customHeight="1" x14ac:dyDescent="0.25">
      <c r="A392" s="54" t="s">
        <v>615</v>
      </c>
      <c r="B392" s="54" t="s">
        <v>616</v>
      </c>
      <c r="C392" s="31">
        <v>4301011873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615</v>
      </c>
      <c r="B393" s="54" t="s">
        <v>618</v>
      </c>
      <c r="C393" s="31">
        <v>4301011483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32</v>
      </c>
      <c r="Y404" s="642">
        <f>IFERROR(IF(X404="",0,CEILING((X404/$H404),1)*$H404),"")</f>
        <v>36</v>
      </c>
      <c r="Z404" s="36">
        <f>IFERROR(IF(Y404=0,"",ROUNDUP(Y404/H404,0)*0.01898),"")</f>
        <v>7.5920000000000001E-2</v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33.845333333333336</v>
      </c>
      <c r="BN404" s="64">
        <f>IFERROR(Y404*I404/H404,"0")</f>
        <v>38.076000000000001</v>
      </c>
      <c r="BO404" s="64">
        <f>IFERROR(1/J404*(X404/H404),"0")</f>
        <v>5.5555555555555552E-2</v>
      </c>
      <c r="BP404" s="64">
        <f>IFERROR(1/J404*(Y404/H404),"0")</f>
        <v>6.25E-2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3.5555555555555554</v>
      </c>
      <c r="Y408" s="643">
        <f>IFERROR(Y404/H404,"0")+IFERROR(Y405/H405,"0")+IFERROR(Y406/H406,"0")+IFERROR(Y407/H407,"0")</f>
        <v>4</v>
      </c>
      <c r="Z408" s="643">
        <f>IFERROR(IF(Z404="",0,Z404),"0")+IFERROR(IF(Z405="",0,Z405),"0")+IFERROR(IF(Z406="",0,Z406),"0")+IFERROR(IF(Z407="",0,Z407),"0")</f>
        <v>7.5920000000000001E-2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32</v>
      </c>
      <c r="Y409" s="643">
        <f>IFERROR(SUM(Y404:Y407),"0")</f>
        <v>36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4301031382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4301031406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200</v>
      </c>
      <c r="Y467" s="642">
        <f t="shared" si="68"/>
        <v>200.64000000000001</v>
      </c>
      <c r="Z467" s="36">
        <f t="shared" si="69"/>
        <v>0.45448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213.63636363636363</v>
      </c>
      <c r="BN467" s="64">
        <f t="shared" si="71"/>
        <v>214.32</v>
      </c>
      <c r="BO467" s="64">
        <f t="shared" si="72"/>
        <v>0.36421911421911418</v>
      </c>
      <c r="BP467" s="64">
        <f t="shared" si="73"/>
        <v>0.36538461538461542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300</v>
      </c>
      <c r="Y469" s="642">
        <f t="shared" si="68"/>
        <v>300.96000000000004</v>
      </c>
      <c r="Z469" s="36">
        <f t="shared" si="69"/>
        <v>0.68171999999999999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320.45454545454544</v>
      </c>
      <c r="BN469" s="64">
        <f t="shared" si="71"/>
        <v>321.48</v>
      </c>
      <c r="BO469" s="64">
        <f t="shared" si="72"/>
        <v>0.54632867132867136</v>
      </c>
      <c r="BP469" s="64">
        <f t="shared" si="73"/>
        <v>0.54807692307692313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4301012035</v>
      </c>
      <c r="D472" s="647">
        <v>4680115880603</v>
      </c>
      <c r="E472" s="648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4301011778</v>
      </c>
      <c r="D473" s="647">
        <v>4680115880603</v>
      </c>
      <c r="E473" s="648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741</v>
      </c>
      <c r="B478" s="54" t="s">
        <v>742</v>
      </c>
      <c r="C478" s="31">
        <v>4301012034</v>
      </c>
      <c r="D478" s="647">
        <v>4607091389982</v>
      </c>
      <c r="E478" s="648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4301011784</v>
      </c>
      <c r="D479" s="647">
        <v>4607091389982</v>
      </c>
      <c r="E479" s="648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94.696969696969688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95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1.1362000000000001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500</v>
      </c>
      <c r="Y482" s="643">
        <f>IFERROR(SUM(Y465:Y480),"0")</f>
        <v>501.6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230</v>
      </c>
      <c r="Y484" s="642">
        <f>IFERROR(IF(X484="",0,CEILING((X484/$H484),1)*$H484),"")</f>
        <v>232.32000000000002</v>
      </c>
      <c r="Z484" s="36">
        <f>IFERROR(IF(Y484=0,"",ROUNDUP(Y484/H484,0)*0.01196),"")</f>
        <v>0.52624000000000004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245.68181818181813</v>
      </c>
      <c r="BN484" s="64">
        <f>IFERROR(Y484*I484/H484,"0")</f>
        <v>248.16000000000003</v>
      </c>
      <c r="BO484" s="64">
        <f>IFERROR(1/J484*(X484/H484),"0")</f>
        <v>0.41885198135198132</v>
      </c>
      <c r="BP484" s="64">
        <f>IFERROR(1/J484*(Y484/H484),"0")</f>
        <v>0.42307692307692313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43.560606060606055</v>
      </c>
      <c r="Y487" s="643">
        <f>IFERROR(Y484/H484,"0")+IFERROR(Y485/H485,"0")+IFERROR(Y486/H486,"0")</f>
        <v>44</v>
      </c>
      <c r="Z487" s="643">
        <f>IFERROR(IF(Z484="",0,Z484),"0")+IFERROR(IF(Z485="",0,Z485),"0")+IFERROR(IF(Z486="",0,Z486),"0")</f>
        <v>0.52624000000000004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230</v>
      </c>
      <c r="Y488" s="643">
        <f>IFERROR(SUM(Y484:Y486),"0")</f>
        <v>232.32000000000002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100</v>
      </c>
      <c r="Y490" s="642">
        <f t="shared" ref="Y490:Y498" si="74">IFERROR(IF(X490="",0,CEILING((X490/$H490),1)*$H490),"")</f>
        <v>100.32000000000001</v>
      </c>
      <c r="Z490" s="36">
        <f>IFERROR(IF(Y490=0,"",ROUNDUP(Y490/H490,0)*0.01196),"")</f>
        <v>0.22724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106.81818181818181</v>
      </c>
      <c r="BN490" s="64">
        <f t="shared" ref="BN490:BN498" si="76">IFERROR(Y490*I490/H490,"0")</f>
        <v>107.16</v>
      </c>
      <c r="BO490" s="64">
        <f t="shared" ref="BO490:BO498" si="77">IFERROR(1/J490*(X490/H490),"0")</f>
        <v>0.18210955710955709</v>
      </c>
      <c r="BP490" s="64">
        <f t="shared" ref="BP490:BP498" si="78">IFERROR(1/J490*(Y490/H490),"0")</f>
        <v>0.18269230769230771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120</v>
      </c>
      <c r="Y491" s="642">
        <f t="shared" si="74"/>
        <v>121.44000000000001</v>
      </c>
      <c r="Z491" s="36">
        <f>IFERROR(IF(Y491=0,"",ROUNDUP(Y491/H491,0)*0.01196),"")</f>
        <v>0.27507999999999999</v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128.18181818181816</v>
      </c>
      <c r="BN491" s="64">
        <f t="shared" si="76"/>
        <v>129.72</v>
      </c>
      <c r="BO491" s="64">
        <f t="shared" si="77"/>
        <v>0.21853146853146854</v>
      </c>
      <c r="BP491" s="64">
        <f t="shared" si="78"/>
        <v>0.22115384615384617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150</v>
      </c>
      <c r="Y492" s="642">
        <f t="shared" si="74"/>
        <v>153.12</v>
      </c>
      <c r="Z492" s="36">
        <f>IFERROR(IF(Y492=0,"",ROUNDUP(Y492/H492,0)*0.01196),"")</f>
        <v>0.34683999999999998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160.22727272727272</v>
      </c>
      <c r="BN492" s="64">
        <f t="shared" si="76"/>
        <v>163.56</v>
      </c>
      <c r="BO492" s="64">
        <f t="shared" si="77"/>
        <v>0.27316433566433568</v>
      </c>
      <c r="BP492" s="64">
        <f t="shared" si="78"/>
        <v>0.27884615384615385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764</v>
      </c>
      <c r="B494" s="54" t="s">
        <v>765</v>
      </c>
      <c r="C494" s="31">
        <v>4301031351</v>
      </c>
      <c r="D494" s="647">
        <v>4680115882072</v>
      </c>
      <c r="E494" s="648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4301031419</v>
      </c>
      <c r="D495" s="647">
        <v>4680115882072</v>
      </c>
      <c r="E495" s="648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769</v>
      </c>
      <c r="B497" s="54" t="s">
        <v>770</v>
      </c>
      <c r="C497" s="31">
        <v>4301031384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4301031417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8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70.075757575757564</v>
      </c>
      <c r="Y499" s="643">
        <f>IFERROR(Y490/H490,"0")+IFERROR(Y491/H491,"0")+IFERROR(Y492/H492,"0")+IFERROR(Y493/H493,"0")+IFERROR(Y494/H494,"0")+IFERROR(Y495/H495,"0")+IFERROR(Y496/H496,"0")+IFERROR(Y497/H497,"0")+IFERROR(Y498/H498,"0")</f>
        <v>71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0.84915999999999991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370</v>
      </c>
      <c r="Y500" s="643">
        <f>IFERROR(SUM(Y490:Y498),"0")</f>
        <v>374.88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4301020400</v>
      </c>
      <c r="D524" s="647">
        <v>4640242180519</v>
      </c>
      <c r="E524" s="648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4301020269</v>
      </c>
      <c r="D525" s="647">
        <v>4640242180519</v>
      </c>
      <c r="E525" s="648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852</v>
      </c>
      <c r="B542" s="54" t="s">
        <v>853</v>
      </c>
      <c r="C542" s="31">
        <v>4301051887</v>
      </c>
      <c r="D542" s="647">
        <v>4640242180533</v>
      </c>
      <c r="E542" s="648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4301052046</v>
      </c>
      <c r="D543" s="647">
        <v>4640242180533</v>
      </c>
      <c r="E543" s="648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2552.1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2611.1200000000003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2688.5117191697186</v>
      </c>
      <c r="Y574" s="643">
        <f>IFERROR(SUM(BN22:BN570),"0")</f>
        <v>2750.8039999999996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5</v>
      </c>
      <c r="Y575" s="38">
        <f>ROUNDUP(SUM(BP22:BP570),0)</f>
        <v>5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2813.5117191697186</v>
      </c>
      <c r="Y576" s="643">
        <f>GrossWeightTotalR+PalletQtyTotalR*25</f>
        <v>2875.8039999999996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338.42867317867314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346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5.1468600000000002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274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181</v>
      </c>
      <c r="F581" s="649" t="s">
        <v>208</v>
      </c>
      <c r="G581" s="649" t="s">
        <v>247</v>
      </c>
      <c r="H581" s="649" t="s">
        <v>94</v>
      </c>
      <c r="I581" s="649" t="s">
        <v>275</v>
      </c>
      <c r="J581" s="649" t="s">
        <v>320</v>
      </c>
      <c r="K581" s="649" t="s">
        <v>381</v>
      </c>
      <c r="L581" s="649" t="s">
        <v>427</v>
      </c>
      <c r="M581" s="649" t="s">
        <v>445</v>
      </c>
      <c r="N581" s="639"/>
      <c r="O581" s="649" t="s">
        <v>458</v>
      </c>
      <c r="P581" s="649" t="s">
        <v>470</v>
      </c>
      <c r="Q581" s="649" t="s">
        <v>477</v>
      </c>
      <c r="R581" s="649" t="s">
        <v>481</v>
      </c>
      <c r="S581" s="649" t="s">
        <v>487</v>
      </c>
      <c r="T581" s="649" t="s">
        <v>492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97.2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108.00000000000001</v>
      </c>
      <c r="E583" s="46">
        <f>IFERROR(Y86*1,"0")+IFERROR(Y87*1,"0")+IFERROR(Y88*1,"0")+IFERROR(Y92*1,"0")+IFERROR(Y93*1,"0")+IFERROR(Y94*1,"0")+IFERROR(Y95*1,"0")+IFERROR(Y96*1,"0")+IFERROR(Y97*1,"0")+IFERROR(Y98*1,"0")+IFERROR(Y99*1,"0")</f>
        <v>108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189.6</v>
      </c>
      <c r="G583" s="46">
        <f>IFERROR(Y133*1,"0")+IFERROR(Y134*1,"0")+IFERROR(Y138*1,"0")+IFERROR(Y139*1,"0")+IFERROR(Y143*1,"0")+IFERROR(Y144*1,"0")</f>
        <v>19.119999999999997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179.4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765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36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1108.8000000000002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0,50"/>
        <filter val="100,00"/>
        <filter val="120,00"/>
        <filter val="136,00"/>
        <filter val="14,00"/>
        <filter val="150,00"/>
        <filter val="160,00"/>
        <filter val="17,44"/>
        <filter val="19,05"/>
        <filter val="2 552,10"/>
        <filter val="2 688,51"/>
        <filter val="2 813,51"/>
        <filter val="2,50"/>
        <filter val="2,78"/>
        <filter val="20,00"/>
        <filter val="200,00"/>
        <filter val="210,00"/>
        <filter val="230,00"/>
        <filter val="255,00"/>
        <filter val="3,56"/>
        <filter val="3,75"/>
        <filter val="30,00"/>
        <filter val="300,00"/>
        <filter val="32,00"/>
        <filter val="338,43"/>
        <filter val="37,00"/>
        <filter val="370,00"/>
        <filter val="4,10"/>
        <filter val="43,56"/>
        <filter val="5"/>
        <filter val="500,00"/>
        <filter val="555,00"/>
        <filter val="6,48"/>
        <filter val="6,60"/>
        <filter val="70,00"/>
        <filter val="70,08"/>
        <filter val="8,33"/>
        <filter val="9,26"/>
        <filter val="90,00"/>
        <filter val="94,7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2025-05-06T10:59:28Z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