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8FD703-24A5-4775-B14C-B0AD287062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Q56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N169" i="1"/>
  <c r="BM169" i="1"/>
  <c r="Z169" i="1"/>
  <c r="Y169" i="1"/>
  <c r="BP16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77" i="1" l="1"/>
  <c r="BN177" i="1"/>
  <c r="Z177" i="1"/>
  <c r="BP216" i="1"/>
  <c r="BN216" i="1"/>
  <c r="Z216" i="1"/>
  <c r="BP243" i="1"/>
  <c r="BN243" i="1"/>
  <c r="Z243" i="1"/>
  <c r="BP279" i="1"/>
  <c r="BN279" i="1"/>
  <c r="Z279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37" i="1"/>
  <c r="BN437" i="1"/>
  <c r="Z437" i="1"/>
  <c r="BP441" i="1"/>
  <c r="BN441" i="1"/>
  <c r="Z441" i="1"/>
  <c r="BP477" i="1"/>
  <c r="BN477" i="1"/>
  <c r="Z477" i="1"/>
  <c r="BP498" i="1"/>
  <c r="BN498" i="1"/>
  <c r="Z498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Y29" i="1"/>
  <c r="X559" i="1"/>
  <c r="Z31" i="1"/>
  <c r="Z32" i="1" s="1"/>
  <c r="BN31" i="1"/>
  <c r="BP31" i="1"/>
  <c r="Y32" i="1"/>
  <c r="Z37" i="1"/>
  <c r="BN37" i="1"/>
  <c r="Z54" i="1"/>
  <c r="BN54" i="1"/>
  <c r="Y62" i="1"/>
  <c r="Z72" i="1"/>
  <c r="BN72" i="1"/>
  <c r="Z87" i="1"/>
  <c r="BN87" i="1"/>
  <c r="Z92" i="1"/>
  <c r="BN92" i="1"/>
  <c r="Z105" i="1"/>
  <c r="BN105" i="1"/>
  <c r="Z117" i="1"/>
  <c r="BN117" i="1"/>
  <c r="Z127" i="1"/>
  <c r="BN127" i="1"/>
  <c r="G567" i="1"/>
  <c r="Z149" i="1"/>
  <c r="Z150" i="1" s="1"/>
  <c r="BN149" i="1"/>
  <c r="BP149" i="1"/>
  <c r="Z153" i="1"/>
  <c r="BN153" i="1"/>
  <c r="Y210" i="1"/>
  <c r="BP204" i="1"/>
  <c r="BN204" i="1"/>
  <c r="Z204" i="1"/>
  <c r="BP231" i="1"/>
  <c r="BN231" i="1"/>
  <c r="Z231" i="1"/>
  <c r="BP271" i="1"/>
  <c r="BN271" i="1"/>
  <c r="Z271" i="1"/>
  <c r="BP314" i="1"/>
  <c r="BN314" i="1"/>
  <c r="Z314" i="1"/>
  <c r="BP348" i="1"/>
  <c r="BN348" i="1"/>
  <c r="Z348" i="1"/>
  <c r="BP383" i="1"/>
  <c r="BN383" i="1"/>
  <c r="Z383" i="1"/>
  <c r="BP422" i="1"/>
  <c r="BN422" i="1"/>
  <c r="Z422" i="1"/>
  <c r="BP469" i="1"/>
  <c r="BN469" i="1"/>
  <c r="Z469" i="1"/>
  <c r="BP490" i="1"/>
  <c r="BN490" i="1"/>
  <c r="Z490" i="1"/>
  <c r="Y543" i="1"/>
  <c r="Y542" i="1"/>
  <c r="BP538" i="1"/>
  <c r="BN538" i="1"/>
  <c r="Z538" i="1"/>
  <c r="BP540" i="1"/>
  <c r="BN540" i="1"/>
  <c r="Z540" i="1"/>
  <c r="J567" i="1"/>
  <c r="Y257" i="1"/>
  <c r="BP330" i="1"/>
  <c r="BN330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0" i="1"/>
  <c r="BN420" i="1"/>
  <c r="Z420" i="1"/>
  <c r="Y432" i="1"/>
  <c r="BP430" i="1"/>
  <c r="BN430" i="1"/>
  <c r="Z430" i="1"/>
  <c r="BP467" i="1"/>
  <c r="BN467" i="1"/>
  <c r="Z467" i="1"/>
  <c r="BP475" i="1"/>
  <c r="BN475" i="1"/>
  <c r="Z475" i="1"/>
  <c r="BP486" i="1"/>
  <c r="BN486" i="1"/>
  <c r="Z486" i="1"/>
  <c r="BP496" i="1"/>
  <c r="BN496" i="1"/>
  <c r="Z496" i="1"/>
  <c r="Y531" i="1"/>
  <c r="Y530" i="1"/>
  <c r="BP528" i="1"/>
  <c r="BN528" i="1"/>
  <c r="Z528" i="1"/>
  <c r="X558" i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Y100" i="1"/>
  <c r="Z94" i="1"/>
  <c r="BN94" i="1"/>
  <c r="Z98" i="1"/>
  <c r="BN98" i="1"/>
  <c r="F567" i="1"/>
  <c r="Z107" i="1"/>
  <c r="BN107" i="1"/>
  <c r="Y115" i="1"/>
  <c r="Z113" i="1"/>
  <c r="BN113" i="1"/>
  <c r="Y125" i="1"/>
  <c r="Z119" i="1"/>
  <c r="BN119" i="1"/>
  <c r="Z123" i="1"/>
  <c r="BN123" i="1"/>
  <c r="Y129" i="1"/>
  <c r="Z134" i="1"/>
  <c r="BN134" i="1"/>
  <c r="Y140" i="1"/>
  <c r="Z144" i="1"/>
  <c r="BN144" i="1"/>
  <c r="Y157" i="1"/>
  <c r="Z155" i="1"/>
  <c r="BN155" i="1"/>
  <c r="Y179" i="1"/>
  <c r="Z171" i="1"/>
  <c r="BN171" i="1"/>
  <c r="Z175" i="1"/>
  <c r="BN175" i="1"/>
  <c r="Y184" i="1"/>
  <c r="Z187" i="1"/>
  <c r="Z188" i="1" s="1"/>
  <c r="BN187" i="1"/>
  <c r="BP187" i="1"/>
  <c r="Y188" i="1"/>
  <c r="Z192" i="1"/>
  <c r="BN192" i="1"/>
  <c r="BP192" i="1"/>
  <c r="Z202" i="1"/>
  <c r="BN202" i="1"/>
  <c r="BP202" i="1"/>
  <c r="Z206" i="1"/>
  <c r="BN206" i="1"/>
  <c r="Z214" i="1"/>
  <c r="BN214" i="1"/>
  <c r="Z218" i="1"/>
  <c r="BN218" i="1"/>
  <c r="Z226" i="1"/>
  <c r="BN226" i="1"/>
  <c r="Z233" i="1"/>
  <c r="BN233" i="1"/>
  <c r="Z237" i="1"/>
  <c r="BN237" i="1"/>
  <c r="Z251" i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BN260" i="1"/>
  <c r="Z264" i="1"/>
  <c r="BN264" i="1"/>
  <c r="Z281" i="1"/>
  <c r="BN281" i="1"/>
  <c r="Z312" i="1"/>
  <c r="BN312" i="1"/>
  <c r="Z316" i="1"/>
  <c r="BN316" i="1"/>
  <c r="Z322" i="1"/>
  <c r="BN322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Y398" i="1"/>
  <c r="BP392" i="1"/>
  <c r="BN392" i="1"/>
  <c r="Z392" i="1"/>
  <c r="BP406" i="1"/>
  <c r="BN406" i="1"/>
  <c r="Z406" i="1"/>
  <c r="BP424" i="1"/>
  <c r="BN424" i="1"/>
  <c r="Z424" i="1"/>
  <c r="BP443" i="1"/>
  <c r="BN443" i="1"/>
  <c r="Z443" i="1"/>
  <c r="BP471" i="1"/>
  <c r="BN471" i="1"/>
  <c r="Z471" i="1"/>
  <c r="BP479" i="1"/>
  <c r="BN479" i="1"/>
  <c r="Z479" i="1"/>
  <c r="BP492" i="1"/>
  <c r="BN492" i="1"/>
  <c r="Z492" i="1"/>
  <c r="Y506" i="1"/>
  <c r="BP502" i="1"/>
  <c r="BN502" i="1"/>
  <c r="Z502" i="1"/>
  <c r="BP529" i="1"/>
  <c r="BN529" i="1"/>
  <c r="Z529" i="1"/>
  <c r="Y352" i="1"/>
  <c r="Y351" i="1"/>
  <c r="Y408" i="1"/>
  <c r="Y500" i="1"/>
  <c r="AA567" i="1"/>
  <c r="Y28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0" i="1"/>
  <c r="Y244" i="1"/>
  <c r="Y249" i="1"/>
  <c r="Y267" i="1"/>
  <c r="M567" i="1"/>
  <c r="Y274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BP360" i="1"/>
  <c r="BN360" i="1"/>
  <c r="Z360" i="1"/>
  <c r="Z362" i="1" s="1"/>
  <c r="Y362" i="1"/>
  <c r="BP395" i="1"/>
  <c r="BN395" i="1"/>
  <c r="Z395" i="1"/>
  <c r="BP442" i="1"/>
  <c r="BN442" i="1"/>
  <c r="Z442" i="1"/>
  <c r="Y446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567" i="1"/>
  <c r="S567" i="1"/>
  <c r="H9" i="1"/>
  <c r="A10" i="1"/>
  <c r="X560" i="1"/>
  <c r="Y42" i="1"/>
  <c r="Y46" i="1"/>
  <c r="F9" i="1"/>
  <c r="J9" i="1"/>
  <c r="Z22" i="1"/>
  <c r="Z28" i="1" s="1"/>
  <c r="BN22" i="1"/>
  <c r="BP22" i="1"/>
  <c r="Z24" i="1"/>
  <c r="BN24" i="1"/>
  <c r="Z26" i="1"/>
  <c r="BN26" i="1"/>
  <c r="X561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BN143" i="1"/>
  <c r="BP143" i="1"/>
  <c r="H567" i="1"/>
  <c r="Y151" i="1"/>
  <c r="Z154" i="1"/>
  <c r="Z156" i="1" s="1"/>
  <c r="BN154" i="1"/>
  <c r="I567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L567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BP280" i="1"/>
  <c r="BN280" i="1"/>
  <c r="Z280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67" i="1"/>
  <c r="Y428" i="1"/>
  <c r="BP417" i="1"/>
  <c r="BN417" i="1"/>
  <c r="Z417" i="1"/>
  <c r="Y427" i="1"/>
  <c r="BP421" i="1"/>
  <c r="BN421" i="1"/>
  <c r="Z421" i="1"/>
  <c r="BP425" i="1"/>
  <c r="BN425" i="1"/>
  <c r="Z425" i="1"/>
  <c r="BP493" i="1"/>
  <c r="BN493" i="1"/>
  <c r="Z493" i="1"/>
  <c r="BP497" i="1"/>
  <c r="BN497" i="1"/>
  <c r="Z497" i="1"/>
  <c r="Y288" i="1"/>
  <c r="Y297" i="1"/>
  <c r="R567" i="1"/>
  <c r="Y302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46" i="1"/>
  <c r="BP349" i="1"/>
  <c r="BN349" i="1"/>
  <c r="Z349" i="1"/>
  <c r="Z351" i="1" s="1"/>
  <c r="U567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567" i="1"/>
  <c r="Y439" i="1"/>
  <c r="BP436" i="1"/>
  <c r="BN436" i="1"/>
  <c r="Z436" i="1"/>
  <c r="Z438" i="1" s="1"/>
  <c r="Y445" i="1"/>
  <c r="BP444" i="1"/>
  <c r="BN444" i="1"/>
  <c r="Z444" i="1"/>
  <c r="Z445" i="1" s="1"/>
  <c r="Z567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Z487" i="1"/>
  <c r="BP485" i="1"/>
  <c r="BN485" i="1"/>
  <c r="Z485" i="1"/>
  <c r="Y487" i="1"/>
  <c r="BP509" i="1"/>
  <c r="BN509" i="1"/>
  <c r="Z509" i="1"/>
  <c r="Z510" i="1" s="1"/>
  <c r="Y511" i="1"/>
  <c r="Y525" i="1"/>
  <c r="BP521" i="1"/>
  <c r="BN521" i="1"/>
  <c r="Z521" i="1"/>
  <c r="AC567" i="1"/>
  <c r="Y526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W567" i="1"/>
  <c r="Y357" i="1"/>
  <c r="V567" i="1"/>
  <c r="Y375" i="1"/>
  <c r="AB567" i="1"/>
  <c r="Y482" i="1"/>
  <c r="Y481" i="1"/>
  <c r="Y488" i="1"/>
  <c r="BP491" i="1"/>
  <c r="BN491" i="1"/>
  <c r="Z491" i="1"/>
  <c r="BP495" i="1"/>
  <c r="BN495" i="1"/>
  <c r="Z495" i="1"/>
  <c r="Y499" i="1"/>
  <c r="BP503" i="1"/>
  <c r="BN503" i="1"/>
  <c r="Z503" i="1"/>
  <c r="Z505" i="1" s="1"/>
  <c r="Y510" i="1"/>
  <c r="BP522" i="1"/>
  <c r="BN522" i="1"/>
  <c r="Z522" i="1"/>
  <c r="BP524" i="1"/>
  <c r="BN524" i="1"/>
  <c r="Z524" i="1"/>
  <c r="Y535" i="1"/>
  <c r="BP533" i="1"/>
  <c r="BN533" i="1"/>
  <c r="Z533" i="1"/>
  <c r="Z535" i="1" l="1"/>
  <c r="Z408" i="1"/>
  <c r="Z145" i="1"/>
  <c r="Z82" i="1"/>
  <c r="Z256" i="1"/>
  <c r="Z542" i="1"/>
  <c r="Z324" i="1"/>
  <c r="Z210" i="1"/>
  <c r="Z124" i="1"/>
  <c r="Z100" i="1"/>
  <c r="Z62" i="1"/>
  <c r="Z41" i="1"/>
  <c r="Z481" i="1"/>
  <c r="Z530" i="1"/>
  <c r="Z499" i="1"/>
  <c r="Z332" i="1"/>
  <c r="Z266" i="1"/>
  <c r="Z239" i="1"/>
  <c r="Z184" i="1"/>
  <c r="Z178" i="1"/>
  <c r="Z77" i="1"/>
  <c r="Y557" i="1"/>
  <c r="Z525" i="1"/>
  <c r="Y559" i="1"/>
  <c r="Z317" i="1"/>
  <c r="Y561" i="1"/>
  <c r="Z427" i="1"/>
  <c r="Z274" i="1"/>
  <c r="Z222" i="1"/>
  <c r="Z108" i="1"/>
  <c r="Z89" i="1"/>
  <c r="Z68" i="1"/>
  <c r="Z55" i="1"/>
  <c r="Y558" i="1"/>
  <c r="Y560" i="1" s="1"/>
  <c r="Z282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<sst xmlns="http://schemas.openxmlformats.org/spreadsheetml/2006/main" count="2498" uniqueCount="893">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</sst>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872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6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0.41666666666666669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86.4</v>
      </c>
      <c r="Y37" s="616">
        <f>IFERROR(IF(X37="",0,CEILING((X37/$H37),1)*$H37),"")</f>
        <v>86.4</v>
      </c>
      <c r="Z37" s="36">
        <f>IFERROR(IF(Y37=0,"",ROUNDUP(Y37/H37,0)*0.01898),"")</f>
        <v>0.15184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89.88</v>
      </c>
      <c r="BN37" s="64">
        <f>IFERROR(Y37*I37/H37,"0")</f>
        <v>89.88</v>
      </c>
      <c r="BO37" s="64">
        <f>IFERROR(1/J37*(X37/H37),"0")</f>
        <v>0.125</v>
      </c>
      <c r="BP37" s="64">
        <f>IFERROR(1/J37*(Y37/H37),"0")</f>
        <v>0.125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8</v>
      </c>
      <c r="Y41" s="617">
        <f>IFERROR(Y37/H37,"0")+IFERROR(Y38/H38,"0")+IFERROR(Y39/H39,"0")+IFERROR(Y40/H40,"0")</f>
        <v>8</v>
      </c>
      <c r="Z41" s="617">
        <f>IFERROR(IF(Z37="",0,Z37),"0")+IFERROR(IF(Z38="",0,Z38),"0")+IFERROR(IF(Z39="",0,Z39),"0")+IFERROR(IF(Z40="",0,Z40),"0")</f>
        <v>0.15184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86.4</v>
      </c>
      <c r="Y42" s="617">
        <f>IFERROR(SUM(Y37:Y40),"0")</f>
        <v>86.4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86.4</v>
      </c>
      <c r="Y50" s="616">
        <f t="shared" si="6"/>
        <v>86.4</v>
      </c>
      <c r="Z50" s="36">
        <f>IFERROR(IF(Y50=0,"",ROUNDUP(Y50/H50,0)*0.01898),"")</f>
        <v>0.15184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89.88</v>
      </c>
      <c r="BN50" s="64">
        <f t="shared" si="8"/>
        <v>89.88</v>
      </c>
      <c r="BO50" s="64">
        <f t="shared" si="9"/>
        <v>0.125</v>
      </c>
      <c r="BP50" s="64">
        <f t="shared" si="10"/>
        <v>0.125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8</v>
      </c>
      <c r="Y55" s="617">
        <f>IFERROR(Y49/H49,"0")+IFERROR(Y50/H50,"0")+IFERROR(Y51/H51,"0")+IFERROR(Y52/H52,"0")+IFERROR(Y53/H53,"0")+IFERROR(Y54/H54,"0")</f>
        <v>8</v>
      </c>
      <c r="Z55" s="617">
        <f>IFERROR(IF(Z49="",0,Z49),"0")+IFERROR(IF(Z50="",0,Z50),"0")+IFERROR(IF(Z51="",0,Z51),"0")+IFERROR(IF(Z52="",0,Z52),"0")+IFERROR(IF(Z53="",0,Z53),"0")+IFERROR(IF(Z54="",0,Z54),"0")</f>
        <v>0.15184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86.4</v>
      </c>
      <c r="Y56" s="617">
        <f>IFERROR(SUM(Y49:Y54),"0")</f>
        <v>86.4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64.8</v>
      </c>
      <c r="Y92" s="616">
        <f t="shared" ref="Y92:Y99" si="16"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68.951999999999998</v>
      </c>
      <c r="BN92" s="64">
        <f t="shared" ref="BN92:BN99" si="18">IFERROR(Y92*I92/H92,"0")</f>
        <v>68.951999999999998</v>
      </c>
      <c r="BO92" s="64">
        <f t="shared" ref="BO92:BO99" si="19">IFERROR(1/J92*(X92/H92),"0")</f>
        <v>0.125</v>
      </c>
      <c r="BP92" s="64">
        <f t="shared" ref="BP92:BP99" si="20">IFERROR(1/J92*(Y92/H92),"0")</f>
        <v>0.125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8</v>
      </c>
      <c r="Y100" s="617">
        <f>IFERROR(Y92/H92,"0")+IFERROR(Y93/H93,"0")+IFERROR(Y94/H94,"0")+IFERROR(Y95/H95,"0")+IFERROR(Y96/H96,"0")+IFERROR(Y97/H97,"0")+IFERROR(Y98/H98,"0")+IFERROR(Y99/H99,"0")</f>
        <v>8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0.15184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64.8</v>
      </c>
      <c r="Y101" s="617">
        <f>IFERROR(SUM(Y92:Y99),"0")</f>
        <v>64.8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69.599999999999994</v>
      </c>
      <c r="Y215" s="616">
        <f t="shared" si="36"/>
        <v>69.599999999999994</v>
      </c>
      <c r="Z215" s="36">
        <f>IFERROR(IF(Y215=0,"",ROUNDUP(Y215/H215,0)*0.01898),"")</f>
        <v>0.15184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73.751999999999995</v>
      </c>
      <c r="BN215" s="64">
        <f t="shared" si="38"/>
        <v>73.751999999999995</v>
      </c>
      <c r="BO215" s="64">
        <f t="shared" si="39"/>
        <v>0.125</v>
      </c>
      <c r="BP215" s="64">
        <f t="shared" si="40"/>
        <v>0.125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8</v>
      </c>
      <c r="Y222" s="617">
        <f>IFERROR(Y213/H213,"0")+IFERROR(Y214/H214,"0")+IFERROR(Y215/H215,"0")+IFERROR(Y216/H216,"0")+IFERROR(Y217/H217,"0")+IFERROR(Y218/H218,"0")+IFERROR(Y219/H219,"0")+IFERROR(Y220/H220,"0")+IFERROR(Y221/H221,"0")</f>
        <v>8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0.15184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69.599999999999994</v>
      </c>
      <c r="Y223" s="617">
        <f>IFERROR(SUM(Y213:Y221),"0")</f>
        <v>69.599999999999994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33.6</v>
      </c>
      <c r="Y279" s="616">
        <f>IFERROR(IF(X279="",0,CEILING((X279/$H279),1)*$H279),"")</f>
        <v>33.6</v>
      </c>
      <c r="Z279" s="36">
        <f>IFERROR(IF(Y279=0,"",ROUNDUP(Y279/H279,0)*0.00651),"")</f>
        <v>9.1139999999999999E-2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37.128000000000007</v>
      </c>
      <c r="BN279" s="64">
        <f>IFERROR(Y279*I279/H279,"0")</f>
        <v>37.128000000000007</v>
      </c>
      <c r="BO279" s="64">
        <f>IFERROR(1/J279*(X279/H279),"0")</f>
        <v>7.6923076923076941E-2</v>
      </c>
      <c r="BP279" s="64">
        <f>IFERROR(1/J279*(Y279/H279),"0")</f>
        <v>7.6923076923076941E-2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33.6</v>
      </c>
      <c r="Y280" s="616">
        <f>IFERROR(IF(X280="",0,CEILING((X280/$H280),1)*$H280),"")</f>
        <v>33.6</v>
      </c>
      <c r="Z280" s="36">
        <f>IFERROR(IF(Y280=0,"",ROUNDUP(Y280/H280,0)*0.00651),"")</f>
        <v>9.1139999999999999E-2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36.120000000000005</v>
      </c>
      <c r="BN280" s="64">
        <f>IFERROR(Y280*I280/H280,"0")</f>
        <v>36.120000000000005</v>
      </c>
      <c r="BO280" s="64">
        <f>IFERROR(1/J280*(X280/H280),"0")</f>
        <v>7.6923076923076941E-2</v>
      </c>
      <c r="BP280" s="64">
        <f>IFERROR(1/J280*(Y280/H280),"0")</f>
        <v>7.6923076923076941E-2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28.000000000000004</v>
      </c>
      <c r="Y282" s="617">
        <f>IFERROR(Y278/H278,"0")+IFERROR(Y279/H279,"0")+IFERROR(Y280/H280,"0")+IFERROR(Y281/H281,"0")</f>
        <v>28.000000000000004</v>
      </c>
      <c r="Z282" s="617">
        <f>IFERROR(IF(Z278="",0,Z278),"0")+IFERROR(IF(Z279="",0,Z279),"0")+IFERROR(IF(Z280="",0,Z280),"0")+IFERROR(IF(Z281="",0,Z281),"0")</f>
        <v>0.18228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67.2</v>
      </c>
      <c r="Y283" s="617">
        <f>IFERROR(SUM(Y278:Y281),"0")</f>
        <v>67.2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62.4</v>
      </c>
      <c r="Y336" s="616">
        <f>IFERROR(IF(X336="",0,CEILING((X336/$H336),1)*$H336),"")</f>
        <v>62.4</v>
      </c>
      <c r="Z336" s="36">
        <f>IFERROR(IF(Y336=0,"",ROUNDUP(Y336/H336,0)*0.01898),"")</f>
        <v>0.15184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66.552000000000007</v>
      </c>
      <c r="BN336" s="64">
        <f>IFERROR(Y336*I336/H336,"0")</f>
        <v>66.552000000000007</v>
      </c>
      <c r="BO336" s="64">
        <f>IFERROR(1/J336*(X336/H336),"0")</f>
        <v>0.125</v>
      </c>
      <c r="BP336" s="64">
        <f>IFERROR(1/J336*(Y336/H336),"0")</f>
        <v>0.125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8</v>
      </c>
      <c r="Y338" s="617">
        <f>IFERROR(Y335/H335,"0")+IFERROR(Y336/H336,"0")+IFERROR(Y337/H337,"0")</f>
        <v>8</v>
      </c>
      <c r="Z338" s="617">
        <f>IFERROR(IF(Z335="",0,Z335),"0")+IFERROR(IF(Z336="",0,Z336),"0")+IFERROR(IF(Z337="",0,Z337),"0")</f>
        <v>0.15184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62.4</v>
      </c>
      <c r="Y339" s="617">
        <f>IFERROR(SUM(Y335:Y337),"0")</f>
        <v>62.4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64.8</v>
      </c>
      <c r="Y359" s="616">
        <f>IFERROR(IF(X359="",0,CEILING((X359/$H359),1)*$H359),"")</f>
        <v>64.8</v>
      </c>
      <c r="Z359" s="36">
        <f>IFERROR(IF(Y359=0,"",ROUNDUP(Y359/H359,0)*0.01898),"")</f>
        <v>0.15184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68.951999999999998</v>
      </c>
      <c r="BN359" s="64">
        <f>IFERROR(Y359*I359/H359,"0")</f>
        <v>68.951999999999998</v>
      </c>
      <c r="BO359" s="64">
        <f>IFERROR(1/J359*(X359/H359),"0")</f>
        <v>0.125</v>
      </c>
      <c r="BP359" s="64">
        <f>IFERROR(1/J359*(Y359/H359),"0")</f>
        <v>0.125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8</v>
      </c>
      <c r="Y362" s="617">
        <f>IFERROR(Y359/H359,"0")+IFERROR(Y360/H360,"0")+IFERROR(Y361/H361,"0")</f>
        <v>8</v>
      </c>
      <c r="Z362" s="617">
        <f>IFERROR(IF(Z359="",0,Z359),"0")+IFERROR(IF(Z360="",0,Z360),"0")+IFERROR(IF(Z361="",0,Z361),"0")</f>
        <v>0.15184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64.8</v>
      </c>
      <c r="Y363" s="617">
        <f>IFERROR(SUM(Y359:Y361),"0")</f>
        <v>64.8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hidden="1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hidden="1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0</v>
      </c>
      <c r="Y374" s="617">
        <f>IFERROR(Y367/H367,"0")+IFERROR(Y368/H368,"0")+IFERROR(Y369/H369,"0")+IFERROR(Y370/H370,"0")+IFERROR(Y371/H371,"0")+IFERROR(Y372/H372,"0")+IFERROR(Y373/H373,"0")</f>
        <v>0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18"/>
      <c r="AB374" s="618"/>
      <c r="AC374" s="618"/>
    </row>
    <row r="375" spans="1:68" hidden="1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0</v>
      </c>
      <c r="Y375" s="617">
        <f>IFERROR(SUM(Y367:Y373),"0")</f>
        <v>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120</v>
      </c>
      <c r="Y377" s="616">
        <f>IFERROR(IF(X377="",0,CEILING((X377/$H377),1)*$H377),"")</f>
        <v>120</v>
      </c>
      <c r="Z377" s="36">
        <f>IFERROR(IF(Y377=0,"",ROUNDUP(Y377/H377,0)*0.02175),"")</f>
        <v>0.17399999999999999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123.84</v>
      </c>
      <c r="BN377" s="64">
        <f>IFERROR(Y377*I377/H377,"0")</f>
        <v>123.84</v>
      </c>
      <c r="BO377" s="64">
        <f>IFERROR(1/J377*(X377/H377),"0")</f>
        <v>0.16666666666666666</v>
      </c>
      <c r="BP377" s="64">
        <f>IFERROR(1/J377*(Y377/H377),"0")</f>
        <v>0.16666666666666666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8</v>
      </c>
      <c r="Y379" s="617">
        <f>IFERROR(Y377/H377,"0")+IFERROR(Y378/H378,"0")</f>
        <v>8</v>
      </c>
      <c r="Z379" s="617">
        <f>IFERROR(IF(Z377="",0,Z377),"0")+IFERROR(IF(Z378="",0,Z378),"0")</f>
        <v>0.17399999999999999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120</v>
      </c>
      <c r="Y380" s="617">
        <f>IFERROR(SUM(Y377:Y378),"0")</f>
        <v>120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86.4</v>
      </c>
      <c r="Y394" s="616">
        <f>IFERROR(IF(X394="",0,CEILING((X394/$H394),1)*$H394),"")</f>
        <v>86.4</v>
      </c>
      <c r="Z394" s="36">
        <f>IFERROR(IF(Y394=0,"",ROUNDUP(Y394/H394,0)*0.01898),"")</f>
        <v>0.15184</v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89.88</v>
      </c>
      <c r="BN394" s="64">
        <f>IFERROR(Y394*I394/H394,"0")</f>
        <v>89.88</v>
      </c>
      <c r="BO394" s="64">
        <f>IFERROR(1/J394*(X394/H394),"0")</f>
        <v>0.125</v>
      </c>
      <c r="BP394" s="64">
        <f>IFERROR(1/J394*(Y394/H394),"0")</f>
        <v>0.125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8</v>
      </c>
      <c r="Y397" s="617">
        <f>IFERROR(Y392/H392,"0")+IFERROR(Y393/H393,"0")+IFERROR(Y394/H394,"0")+IFERROR(Y395/H395,"0")+IFERROR(Y396/H396,"0")</f>
        <v>8</v>
      </c>
      <c r="Z397" s="617">
        <f>IFERROR(IF(Z392="",0,Z392),"0")+IFERROR(IF(Z393="",0,Z393),"0")+IFERROR(IF(Z394="",0,Z394),"0")+IFERROR(IF(Z395="",0,Z395),"0")+IFERROR(IF(Z396="",0,Z396),"0")</f>
        <v>0.15184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86.4</v>
      </c>
      <c r="Y398" s="617">
        <f>IFERROR(SUM(Y392:Y396),"0")</f>
        <v>86.4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216</v>
      </c>
      <c r="Y404" s="616">
        <f>IFERROR(IF(X404="",0,CEILING((X404/$H404),1)*$H404),"")</f>
        <v>216</v>
      </c>
      <c r="Z404" s="36">
        <f>IFERROR(IF(Y404=0,"",ROUNDUP(Y404/H404,0)*0.01898),"")</f>
        <v>0.45552000000000004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228.45599999999999</v>
      </c>
      <c r="BN404" s="64">
        <f>IFERROR(Y404*I404/H404,"0")</f>
        <v>228.45599999999999</v>
      </c>
      <c r="BO404" s="64">
        <f>IFERROR(1/J404*(X404/H404),"0")</f>
        <v>0.375</v>
      </c>
      <c r="BP404" s="64">
        <f>IFERROR(1/J404*(Y404/H404),"0")</f>
        <v>0.375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33.6</v>
      </c>
      <c r="Y406" s="616">
        <f>IFERROR(IF(X406="",0,CEILING((X406/$H406),1)*$H406),"")</f>
        <v>33.6</v>
      </c>
      <c r="Z406" s="36">
        <f>IFERROR(IF(Y406=0,"",ROUNDUP(Y406/H406,0)*0.00651),"")</f>
        <v>9.1139999999999999E-2</v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37.296000000000006</v>
      </c>
      <c r="BN406" s="64">
        <f>IFERROR(Y406*I406/H406,"0")</f>
        <v>37.296000000000006</v>
      </c>
      <c r="BO406" s="64">
        <f>IFERROR(1/J406*(X406/H406),"0")</f>
        <v>7.6923076923076941E-2</v>
      </c>
      <c r="BP406" s="64">
        <f>IFERROR(1/J406*(Y406/H406),"0")</f>
        <v>7.6923076923076941E-2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38</v>
      </c>
      <c r="Y408" s="617">
        <f>IFERROR(Y404/H404,"0")+IFERROR(Y405/H405,"0")+IFERROR(Y406/H406,"0")+IFERROR(Y407/H407,"0")</f>
        <v>38</v>
      </c>
      <c r="Z408" s="617">
        <f>IFERROR(IF(Z404="",0,Z404),"0")+IFERROR(IF(Z405="",0,Z405),"0")+IFERROR(IF(Z406="",0,Z406),"0")+IFERROR(IF(Z407="",0,Z407),"0")</f>
        <v>0.54666000000000003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249.6</v>
      </c>
      <c r="Y409" s="617">
        <f>IFERROR(SUM(Y404:Y407),"0")</f>
        <v>249.6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84.48</v>
      </c>
      <c r="Y467" s="616">
        <f t="shared" si="68"/>
        <v>84.48</v>
      </c>
      <c r="Z467" s="36">
        <f t="shared" si="69"/>
        <v>0.19136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90.24</v>
      </c>
      <c r="BN467" s="64">
        <f t="shared" si="71"/>
        <v>90.24</v>
      </c>
      <c r="BO467" s="64">
        <f t="shared" si="72"/>
        <v>0.15384615384615385</v>
      </c>
      <c r="BP467" s="64">
        <f t="shared" si="73"/>
        <v>0.15384615384615385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42.24</v>
      </c>
      <c r="Y469" s="616">
        <f t="shared" si="68"/>
        <v>42.24</v>
      </c>
      <c r="Z469" s="36">
        <f t="shared" si="69"/>
        <v>9.5680000000000001E-2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45.12</v>
      </c>
      <c r="BN469" s="64">
        <f t="shared" si="71"/>
        <v>45.12</v>
      </c>
      <c r="BO469" s="64">
        <f t="shared" si="72"/>
        <v>7.6923076923076927E-2</v>
      </c>
      <c r="BP469" s="64">
        <f t="shared" si="73"/>
        <v>7.6923076923076927E-2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24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24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0.28704000000000002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126.72</v>
      </c>
      <c r="Y482" s="617">
        <f>IFERROR(SUM(Y465:Y480),"0")</f>
        <v>126.72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hidden="1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42.24</v>
      </c>
      <c r="Y491" s="616">
        <f t="shared" si="74"/>
        <v>42.24</v>
      </c>
      <c r="Z491" s="36">
        <f>IFERROR(IF(Y491=0,"",ROUNDUP(Y491/H491,0)*0.01196),"")</f>
        <v>9.5680000000000001E-2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45.12</v>
      </c>
      <c r="BN491" s="64">
        <f t="shared" si="76"/>
        <v>45.12</v>
      </c>
      <c r="BO491" s="64">
        <f t="shared" si="77"/>
        <v>7.6923076923076927E-2</v>
      </c>
      <c r="BP491" s="64">
        <f t="shared" si="78"/>
        <v>7.6923076923076927E-2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42.24</v>
      </c>
      <c r="Y492" s="616">
        <f t="shared" si="74"/>
        <v>42.24</v>
      </c>
      <c r="Z492" s="36">
        <f>IFERROR(IF(Y492=0,"",ROUNDUP(Y492/H492,0)*0.01196),"")</f>
        <v>9.5680000000000001E-2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45.12</v>
      </c>
      <c r="BN492" s="64">
        <f t="shared" si="76"/>
        <v>45.12</v>
      </c>
      <c r="BO492" s="64">
        <f t="shared" si="77"/>
        <v>7.6923076923076927E-2</v>
      </c>
      <c r="BP492" s="64">
        <f t="shared" si="78"/>
        <v>7.6923076923076927E-2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16</v>
      </c>
      <c r="Y499" s="617">
        <f>IFERROR(Y490/H490,"0")+IFERROR(Y491/H491,"0")+IFERROR(Y492/H492,"0")+IFERROR(Y493/H493,"0")+IFERROR(Y494/H494,"0")+IFERROR(Y495/H495,"0")+IFERROR(Y496/H496,"0")+IFERROR(Y497/H497,"0")+IFERROR(Y498/H498,"0")</f>
        <v>16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0.19136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84.48</v>
      </c>
      <c r="Y500" s="617">
        <f>IFERROR(SUM(Y490:Y498),"0")</f>
        <v>84.48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1168.8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1168.8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1236.2879999999998</v>
      </c>
      <c r="Y558" s="617">
        <f>IFERROR(SUM(BN22:BN554),"0")</f>
        <v>1236.2879999999998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3</v>
      </c>
      <c r="Y559" s="38">
        <f>ROUNDUP(SUM(BP22:BP554),0)</f>
        <v>3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1311.2879999999998</v>
      </c>
      <c r="Y560" s="617">
        <f>GrossWeightTotalR+PalletQtyTotalR*25</f>
        <v>1311.2879999999998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170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170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2.4442200000000001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86.4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86.4</v>
      </c>
      <c r="E567" s="46">
        <f>IFERROR(Y86*1,"0")+IFERROR(Y87*1,"0")+IFERROR(Y88*1,"0")+IFERROR(Y92*1,"0")+IFERROR(Y93*1,"0")+IFERROR(Y94*1,"0")+IFERROR(Y95*1,"0")+IFERROR(Y96*1,"0")+IFERROR(Y97*1,"0")+IFERROR(Y98*1,"0")+IFERROR(Y99*1,"0")</f>
        <v>64.8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69.599999999999994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67.2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62.4</v>
      </c>
      <c r="U567" s="46">
        <f>IFERROR(Y355*1,"0")+IFERROR(Y359*1,"0")+IFERROR(Y360*1,"0")+IFERROR(Y361*1,"0")</f>
        <v>64.8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120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336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211.20000000000002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8,80"/>
        <filter val="1 236,29"/>
        <filter val="1 311,29"/>
        <filter val="120,00"/>
        <filter val="126,72"/>
        <filter val="16,00"/>
        <filter val="170,00"/>
        <filter val="216,00"/>
        <filter val="24,00"/>
        <filter val="249,60"/>
        <filter val="28,00"/>
        <filter val="3"/>
        <filter val="33,60"/>
        <filter val="38,00"/>
        <filter val="42,24"/>
        <filter val="62,40"/>
        <filter val="64,80"/>
        <filter val="67,20"/>
        <filter val="69,60"/>
        <filter val="8,00"/>
        <filter val="84,48"/>
        <filter val="86,4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