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F069FC-B9EC-44E8-92B0-12E5249423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Z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Y363" i="1" s="1"/>
  <c r="P359" i="1"/>
  <c r="X357" i="1"/>
  <c r="X356" i="1"/>
  <c r="BO355" i="1"/>
  <c r="BM355" i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Y352" i="1" s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BP342" i="1" s="1"/>
  <c r="BO341" i="1"/>
  <c r="BM341" i="1"/>
  <c r="Y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Y338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S567" i="1" s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X297" i="1"/>
  <c r="X296" i="1"/>
  <c r="BO295" i="1"/>
  <c r="BM295" i="1"/>
  <c r="Y295" i="1"/>
  <c r="Y29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O567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K567" i="1" s="1"/>
  <c r="P231" i="1"/>
  <c r="X228" i="1"/>
  <c r="X227" i="1"/>
  <c r="BO226" i="1"/>
  <c r="BM226" i="1"/>
  <c r="Y226" i="1"/>
  <c r="Y228" i="1" s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Y189" i="1" s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Y179" i="1" s="1"/>
  <c r="P169" i="1"/>
  <c r="X167" i="1"/>
  <c r="X166" i="1"/>
  <c r="BO165" i="1"/>
  <c r="BM165" i="1"/>
  <c r="Y165" i="1"/>
  <c r="I567" i="1" s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5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72" i="1" l="1"/>
  <c r="BN172" i="1"/>
  <c r="Z172" i="1"/>
  <c r="BP209" i="1"/>
  <c r="BN209" i="1"/>
  <c r="Z209" i="1"/>
  <c r="BP234" i="1"/>
  <c r="BN234" i="1"/>
  <c r="Z234" i="1"/>
  <c r="BP252" i="1"/>
  <c r="BN252" i="1"/>
  <c r="Z252" i="1"/>
  <c r="BP254" i="1"/>
  <c r="BN254" i="1"/>
  <c r="Z254" i="1"/>
  <c r="BP312" i="1"/>
  <c r="BN312" i="1"/>
  <c r="Z312" i="1"/>
  <c r="BP344" i="1"/>
  <c r="BN344" i="1"/>
  <c r="Z344" i="1"/>
  <c r="BP373" i="1"/>
  <c r="BN373" i="1"/>
  <c r="Z373" i="1"/>
  <c r="BP418" i="1"/>
  <c r="BN418" i="1"/>
  <c r="Z418" i="1"/>
  <c r="BP449" i="1"/>
  <c r="BN449" i="1"/>
  <c r="Z449" i="1"/>
  <c r="BP480" i="1"/>
  <c r="BN480" i="1"/>
  <c r="Z480" i="1"/>
  <c r="BP498" i="1"/>
  <c r="BN498" i="1"/>
  <c r="Z498" i="1"/>
  <c r="BP529" i="1"/>
  <c r="BN529" i="1"/>
  <c r="Z529" i="1"/>
  <c r="X558" i="1"/>
  <c r="Z23" i="1"/>
  <c r="BN23" i="1"/>
  <c r="Z39" i="1"/>
  <c r="BN39" i="1"/>
  <c r="D567" i="1"/>
  <c r="Z58" i="1"/>
  <c r="BN58" i="1"/>
  <c r="Z74" i="1"/>
  <c r="BN74" i="1"/>
  <c r="Y100" i="1"/>
  <c r="Z98" i="1"/>
  <c r="BN98" i="1"/>
  <c r="F567" i="1"/>
  <c r="Z120" i="1"/>
  <c r="BN120" i="1"/>
  <c r="Z139" i="1"/>
  <c r="BN139" i="1"/>
  <c r="J567" i="1"/>
  <c r="BP197" i="1"/>
  <c r="BN197" i="1"/>
  <c r="Z197" i="1"/>
  <c r="BP219" i="1"/>
  <c r="BN219" i="1"/>
  <c r="Z219" i="1"/>
  <c r="Y257" i="1"/>
  <c r="Y256" i="1"/>
  <c r="BP251" i="1"/>
  <c r="BN251" i="1"/>
  <c r="Z251" i="1"/>
  <c r="BP253" i="1"/>
  <c r="BN253" i="1"/>
  <c r="Z253" i="1"/>
  <c r="BP255" i="1"/>
  <c r="BN255" i="1"/>
  <c r="Z255" i="1"/>
  <c r="BP260" i="1"/>
  <c r="BN260" i="1"/>
  <c r="Z260" i="1"/>
  <c r="BP322" i="1"/>
  <c r="BN322" i="1"/>
  <c r="Z322" i="1"/>
  <c r="BP361" i="1"/>
  <c r="BN361" i="1"/>
  <c r="Z361" i="1"/>
  <c r="BP394" i="1"/>
  <c r="BN394" i="1"/>
  <c r="Z394" i="1"/>
  <c r="BP425" i="1"/>
  <c r="BN425" i="1"/>
  <c r="Z425" i="1"/>
  <c r="BP472" i="1"/>
  <c r="BN472" i="1"/>
  <c r="Z472" i="1"/>
  <c r="BP490" i="1"/>
  <c r="BN490" i="1"/>
  <c r="Z490" i="1"/>
  <c r="Y531" i="1"/>
  <c r="Y530" i="1"/>
  <c r="BP528" i="1"/>
  <c r="BN528" i="1"/>
  <c r="Z528" i="1"/>
  <c r="Z530" i="1" s="1"/>
  <c r="Y200" i="1"/>
  <c r="Y210" i="1"/>
  <c r="Y223" i="1"/>
  <c r="Y332" i="1"/>
  <c r="Y346" i="1"/>
  <c r="Y249" i="1"/>
  <c r="Y379" i="1"/>
  <c r="BP377" i="1"/>
  <c r="BN377" i="1"/>
  <c r="Z377" i="1"/>
  <c r="BP396" i="1"/>
  <c r="BN396" i="1"/>
  <c r="Z396" i="1"/>
  <c r="BP420" i="1"/>
  <c r="BN420" i="1"/>
  <c r="Z420" i="1"/>
  <c r="BP431" i="1"/>
  <c r="BN431" i="1"/>
  <c r="Z431" i="1"/>
  <c r="BP436" i="1"/>
  <c r="BN436" i="1"/>
  <c r="Z436" i="1"/>
  <c r="BP466" i="1"/>
  <c r="BN466" i="1"/>
  <c r="Z466" i="1"/>
  <c r="BP474" i="1"/>
  <c r="BN474" i="1"/>
  <c r="Z474" i="1"/>
  <c r="Y488" i="1"/>
  <c r="BP484" i="1"/>
  <c r="BN484" i="1"/>
  <c r="Z484" i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B567" i="1"/>
  <c r="X559" i="1"/>
  <c r="X560" i="1" s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Z92" i="1"/>
  <c r="BN92" i="1"/>
  <c r="BP92" i="1"/>
  <c r="Z96" i="1"/>
  <c r="BN96" i="1"/>
  <c r="Z106" i="1"/>
  <c r="BN106" i="1"/>
  <c r="Y115" i="1"/>
  <c r="Z118" i="1"/>
  <c r="BN118" i="1"/>
  <c r="Z122" i="1"/>
  <c r="BN122" i="1"/>
  <c r="Z133" i="1"/>
  <c r="BN133" i="1"/>
  <c r="Y136" i="1"/>
  <c r="Z143" i="1"/>
  <c r="BN143" i="1"/>
  <c r="BP143" i="1"/>
  <c r="Y146" i="1"/>
  <c r="H567" i="1"/>
  <c r="Y157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Y222" i="1"/>
  <c r="Z217" i="1"/>
  <c r="BN217" i="1"/>
  <c r="Z221" i="1"/>
  <c r="BN221" i="1"/>
  <c r="Y227" i="1"/>
  <c r="Z232" i="1"/>
  <c r="BN232" i="1"/>
  <c r="Z236" i="1"/>
  <c r="BN236" i="1"/>
  <c r="Z242" i="1"/>
  <c r="BN242" i="1"/>
  <c r="BP242" i="1"/>
  <c r="Y245" i="1"/>
  <c r="Z247" i="1"/>
  <c r="Z248" i="1" s="1"/>
  <c r="BN247" i="1"/>
  <c r="BP247" i="1"/>
  <c r="Z262" i="1"/>
  <c r="BN262" i="1"/>
  <c r="Z271" i="1"/>
  <c r="BN271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T567" i="1"/>
  <c r="Z314" i="1"/>
  <c r="BN314" i="1"/>
  <c r="Z320" i="1"/>
  <c r="BN320" i="1"/>
  <c r="BP320" i="1"/>
  <c r="Z328" i="1"/>
  <c r="BN328" i="1"/>
  <c r="Z336" i="1"/>
  <c r="BN336" i="1"/>
  <c r="Z341" i="1"/>
  <c r="BN341" i="1"/>
  <c r="BP341" i="1"/>
  <c r="Z342" i="1"/>
  <c r="BN342" i="1"/>
  <c r="Z348" i="1"/>
  <c r="BN348" i="1"/>
  <c r="BP348" i="1"/>
  <c r="Z355" i="1"/>
  <c r="Z356" i="1" s="1"/>
  <c r="BN355" i="1"/>
  <c r="BP355" i="1"/>
  <c r="Y356" i="1"/>
  <c r="Z359" i="1"/>
  <c r="BN359" i="1"/>
  <c r="BP359" i="1"/>
  <c r="Z367" i="1"/>
  <c r="BN367" i="1"/>
  <c r="Z371" i="1"/>
  <c r="BN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44" i="1"/>
  <c r="BN444" i="1"/>
  <c r="Z444" i="1"/>
  <c r="BP470" i="1"/>
  <c r="BN470" i="1"/>
  <c r="Z470" i="1"/>
  <c r="BP478" i="1"/>
  <c r="BN478" i="1"/>
  <c r="Z478" i="1"/>
  <c r="Y487" i="1"/>
  <c r="BP492" i="1"/>
  <c r="BN492" i="1"/>
  <c r="Z492" i="1"/>
  <c r="BP502" i="1"/>
  <c r="BN502" i="1"/>
  <c r="Z502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Y408" i="1"/>
  <c r="H9" i="1"/>
  <c r="A10" i="1"/>
  <c r="Y28" i="1"/>
  <c r="Y42" i="1"/>
  <c r="Y46" i="1"/>
  <c r="Y55" i="1"/>
  <c r="Y63" i="1"/>
  <c r="Y69" i="1"/>
  <c r="Y77" i="1"/>
  <c r="Y83" i="1"/>
  <c r="Y90" i="1"/>
  <c r="Y101" i="1"/>
  <c r="Z105" i="1"/>
  <c r="BN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Z121" i="1"/>
  <c r="BN121" i="1"/>
  <c r="Z123" i="1"/>
  <c r="BN123" i="1"/>
  <c r="Y124" i="1"/>
  <c r="Z127" i="1"/>
  <c r="Z129" i="1" s="1"/>
  <c r="BN127" i="1"/>
  <c r="BP127" i="1"/>
  <c r="Y130" i="1"/>
  <c r="G567" i="1"/>
  <c r="Z134" i="1"/>
  <c r="BN134" i="1"/>
  <c r="BP134" i="1"/>
  <c r="Y135" i="1"/>
  <c r="Z138" i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BN153" i="1"/>
  <c r="BP153" i="1"/>
  <c r="Z155" i="1"/>
  <c r="BN155" i="1"/>
  <c r="Y156" i="1"/>
  <c r="Z159" i="1"/>
  <c r="Z160" i="1" s="1"/>
  <c r="BN159" i="1"/>
  <c r="BP159" i="1"/>
  <c r="Y160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Y178" i="1"/>
  <c r="Z187" i="1"/>
  <c r="Z188" i="1" s="1"/>
  <c r="BN187" i="1"/>
  <c r="BP187" i="1"/>
  <c r="Y188" i="1"/>
  <c r="Z192" i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BN216" i="1"/>
  <c r="Z218" i="1"/>
  <c r="BN218" i="1"/>
  <c r="Z220" i="1"/>
  <c r="BN220" i="1"/>
  <c r="Z226" i="1"/>
  <c r="Z227" i="1" s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BP243" i="1"/>
  <c r="L567" i="1"/>
  <c r="BP263" i="1"/>
  <c r="BN263" i="1"/>
  <c r="Z263" i="1"/>
  <c r="BP272" i="1"/>
  <c r="BN272" i="1"/>
  <c r="Z272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Z108" i="1" s="1"/>
  <c r="BN104" i="1"/>
  <c r="BP104" i="1"/>
  <c r="Y109" i="1"/>
  <c r="Y151" i="1"/>
  <c r="Y167" i="1"/>
  <c r="Y194" i="1"/>
  <c r="Y239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Y275" i="1"/>
  <c r="BP273" i="1"/>
  <c r="BN273" i="1"/>
  <c r="Z273" i="1"/>
  <c r="Y282" i="1"/>
  <c r="Y303" i="1"/>
  <c r="Y308" i="1"/>
  <c r="Y317" i="1"/>
  <c r="Y325" i="1"/>
  <c r="Y333" i="1"/>
  <c r="Y339" i="1"/>
  <c r="Y345" i="1"/>
  <c r="Y351" i="1"/>
  <c r="Y362" i="1"/>
  <c r="Y374" i="1"/>
  <c r="Y380" i="1"/>
  <c r="Y384" i="1"/>
  <c r="Y397" i="1"/>
  <c r="Y409" i="1"/>
  <c r="Y413" i="1"/>
  <c r="X567" i="1"/>
  <c r="Y427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BP522" i="1"/>
  <c r="BN522" i="1"/>
  <c r="Z522" i="1"/>
  <c r="BP524" i="1"/>
  <c r="BN524" i="1"/>
  <c r="Z524" i="1"/>
  <c r="Y526" i="1"/>
  <c r="Y535" i="1"/>
  <c r="BP533" i="1"/>
  <c r="BN533" i="1"/>
  <c r="Z533" i="1"/>
  <c r="Y536" i="1"/>
  <c r="Q567" i="1"/>
  <c r="Y567" i="1"/>
  <c r="Y266" i="1"/>
  <c r="Z278" i="1"/>
  <c r="BN278" i="1"/>
  <c r="BP278" i="1"/>
  <c r="Z280" i="1"/>
  <c r="BN280" i="1"/>
  <c r="Y283" i="1"/>
  <c r="Y288" i="1"/>
  <c r="R567" i="1"/>
  <c r="Z301" i="1"/>
  <c r="BN301" i="1"/>
  <c r="Y302" i="1"/>
  <c r="Z306" i="1"/>
  <c r="Z307" i="1" s="1"/>
  <c r="BN306" i="1"/>
  <c r="BP306" i="1"/>
  <c r="Y307" i="1"/>
  <c r="Z311" i="1"/>
  <c r="BN311" i="1"/>
  <c r="BP311" i="1"/>
  <c r="Z313" i="1"/>
  <c r="BN313" i="1"/>
  <c r="Z315" i="1"/>
  <c r="BN315" i="1"/>
  <c r="Y318" i="1"/>
  <c r="Z321" i="1"/>
  <c r="BN321" i="1"/>
  <c r="Z323" i="1"/>
  <c r="BN323" i="1"/>
  <c r="Z327" i="1"/>
  <c r="BN327" i="1"/>
  <c r="BP327" i="1"/>
  <c r="Z329" i="1"/>
  <c r="BN329" i="1"/>
  <c r="Z331" i="1"/>
  <c r="BN331" i="1"/>
  <c r="Z335" i="1"/>
  <c r="BN335" i="1"/>
  <c r="BP335" i="1"/>
  <c r="Z337" i="1"/>
  <c r="BN337" i="1"/>
  <c r="Z343" i="1"/>
  <c r="BN343" i="1"/>
  <c r="Z349" i="1"/>
  <c r="BN349" i="1"/>
  <c r="Y357" i="1"/>
  <c r="Z360" i="1"/>
  <c r="BN360" i="1"/>
  <c r="V567" i="1"/>
  <c r="Z368" i="1"/>
  <c r="BN368" i="1"/>
  <c r="Z370" i="1"/>
  <c r="BN370" i="1"/>
  <c r="Z372" i="1"/>
  <c r="BN372" i="1"/>
  <c r="Y375" i="1"/>
  <c r="Z378" i="1"/>
  <c r="Z379" i="1" s="1"/>
  <c r="BN378" i="1"/>
  <c r="Z382" i="1"/>
  <c r="Z384" i="1" s="1"/>
  <c r="BN382" i="1"/>
  <c r="BP382" i="1"/>
  <c r="W567" i="1"/>
  <c r="Z393" i="1"/>
  <c r="BN393" i="1"/>
  <c r="Z395" i="1"/>
  <c r="BN395" i="1"/>
  <c r="Y398" i="1"/>
  <c r="Z405" i="1"/>
  <c r="BN405" i="1"/>
  <c r="Z407" i="1"/>
  <c r="BN407" i="1"/>
  <c r="Z411" i="1"/>
  <c r="Z412" i="1" s="1"/>
  <c r="BN411" i="1"/>
  <c r="BP411" i="1"/>
  <c r="Z417" i="1"/>
  <c r="BN417" i="1"/>
  <c r="BP417" i="1"/>
  <c r="Z419" i="1"/>
  <c r="BN419" i="1"/>
  <c r="Z421" i="1"/>
  <c r="BN421" i="1"/>
  <c r="Z423" i="1"/>
  <c r="BN423" i="1"/>
  <c r="BP424" i="1"/>
  <c r="BN424" i="1"/>
  <c r="BP426" i="1"/>
  <c r="BN426" i="1"/>
  <c r="Z426" i="1"/>
  <c r="Y428" i="1"/>
  <c r="Y433" i="1"/>
  <c r="BP430" i="1"/>
  <c r="BN430" i="1"/>
  <c r="Z430" i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Z505" i="1" s="1"/>
  <c r="Y505" i="1"/>
  <c r="AC567" i="1"/>
  <c r="Z567" i="1"/>
  <c r="Y451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510" i="1" l="1"/>
  <c r="Z432" i="1"/>
  <c r="Z362" i="1"/>
  <c r="Z302" i="1"/>
  <c r="Z266" i="1"/>
  <c r="Z89" i="1"/>
  <c r="Z68" i="1"/>
  <c r="Z55" i="1"/>
  <c r="Z28" i="1"/>
  <c r="Z239" i="1"/>
  <c r="Z222" i="1"/>
  <c r="Z210" i="1"/>
  <c r="Z140" i="1"/>
  <c r="Z135" i="1"/>
  <c r="Z256" i="1"/>
  <c r="Z397" i="1"/>
  <c r="Z100" i="1"/>
  <c r="Z62" i="1"/>
  <c r="Z41" i="1"/>
  <c r="Z525" i="1"/>
  <c r="Z499" i="1"/>
  <c r="Z487" i="1"/>
  <c r="Z408" i="1"/>
  <c r="Z374" i="1"/>
  <c r="Z351" i="1"/>
  <c r="Z345" i="1"/>
  <c r="Z332" i="1"/>
  <c r="Z324" i="1"/>
  <c r="Z194" i="1"/>
  <c r="Z542" i="1"/>
  <c r="Z518" i="1"/>
  <c r="Z317" i="1"/>
  <c r="Z535" i="1"/>
  <c r="Z445" i="1"/>
  <c r="Y557" i="1"/>
  <c r="Y559" i="1"/>
  <c r="Y561" i="1"/>
  <c r="Z427" i="1"/>
  <c r="Z338" i="1"/>
  <c r="Z282" i="1"/>
  <c r="Z481" i="1"/>
  <c r="Z274" i="1"/>
  <c r="Z77" i="1"/>
  <c r="Y558" i="1"/>
  <c r="Y560" i="1" s="1"/>
  <c r="Z178" i="1"/>
  <c r="Z156" i="1"/>
  <c r="Z124" i="1"/>
  <c r="Z114" i="1"/>
  <c r="Z562" i="1" l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<sst xmlns="http://schemas.openxmlformats.org/spreadsheetml/2006/main" count="2498" uniqueCount="893">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</sst>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1" sqref="AA31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872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6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0.58333333333333337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5</v>
      </c>
      <c r="Y31" s="616">
        <f>IFERROR(IF(X31="",0,CEILING((X31/$H31),1)*$H31),"")</f>
        <v>5.3999999999999995</v>
      </c>
      <c r="Z31" s="36">
        <f>IFERROR(IF(Y31=0,"",ROUNDUP(Y31/H31,0)*0.00651),"")</f>
        <v>5.8590000000000003E-2</v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6.85</v>
      </c>
      <c r="BN31" s="64">
        <f>IFERROR(Y31*I31/H31,"0")</f>
        <v>7.3979999999999997</v>
      </c>
      <c r="BO31" s="64">
        <f>IFERROR(1/J31*(X31/H31),"0")</f>
        <v>4.5787545787545791E-2</v>
      </c>
      <c r="BP31" s="64">
        <f>IFERROR(1/J31*(Y31/H31),"0")</f>
        <v>4.9450549450549455E-2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8.3333333333333339</v>
      </c>
      <c r="Y32" s="617">
        <f>IFERROR(Y31/H31,"0")</f>
        <v>9</v>
      </c>
      <c r="Z32" s="617">
        <f>IFERROR(IF(Z31="",0,Z31),"0")</f>
        <v>5.8590000000000003E-2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5</v>
      </c>
      <c r="Y33" s="617">
        <f>IFERROR(SUM(Y31:Y31),"0")</f>
        <v>5.3999999999999995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191</v>
      </c>
      <c r="Y39" s="616">
        <f>IFERROR(IF(X39="",0,CEILING((X39/$H39),1)*$H39),"")</f>
        <v>192.4</v>
      </c>
      <c r="Z39" s="36">
        <f>IFERROR(IF(Y39=0,"",ROUNDUP(Y39/H39,0)*0.00902),"")</f>
        <v>0.46904000000000001</v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201.84054054054056</v>
      </c>
      <c r="BN39" s="64">
        <f>IFERROR(Y39*I39/H39,"0")</f>
        <v>203.32000000000002</v>
      </c>
      <c r="BO39" s="64">
        <f>IFERROR(1/J39*(X39/H39),"0")</f>
        <v>0.39107289107289106</v>
      </c>
      <c r="BP39" s="64">
        <f>IFERROR(1/J39*(Y39/H39),"0")</f>
        <v>0.39393939393939392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51.621621621621621</v>
      </c>
      <c r="Y41" s="617">
        <f>IFERROR(Y37/H37,"0")+IFERROR(Y38/H38,"0")+IFERROR(Y39/H39,"0")+IFERROR(Y40/H40,"0")</f>
        <v>52</v>
      </c>
      <c r="Z41" s="617">
        <f>IFERROR(IF(Z37="",0,Z37),"0")+IFERROR(IF(Z38="",0,Z38),"0")+IFERROR(IF(Z39="",0,Z39),"0")+IFERROR(IF(Z40="",0,Z40),"0")</f>
        <v>0.46904000000000001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191</v>
      </c>
      <c r="Y42" s="617">
        <f>IFERROR(SUM(Y37:Y40),"0")</f>
        <v>192.4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405</v>
      </c>
      <c r="Y49" s="616">
        <f t="shared" ref="Y49:Y54" si="6">IFERROR(IF(X49="",0,CEILING((X49/$H49),1)*$H49),"")</f>
        <v>414.4</v>
      </c>
      <c r="Z49" s="36">
        <f>IFERROR(IF(Y49=0,"",ROUNDUP(Y49/H49,0)*0.01898),"")</f>
        <v>0.70226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420.72991071428578</v>
      </c>
      <c r="BN49" s="64">
        <f t="shared" ref="BN49:BN54" si="8">IFERROR(Y49*I49/H49,"0")</f>
        <v>430.495</v>
      </c>
      <c r="BO49" s="64">
        <f t="shared" ref="BO49:BO54" si="9">IFERROR(1/J49*(X49/H49),"0")</f>
        <v>0.5650111607142857</v>
      </c>
      <c r="BP49" s="64">
        <f t="shared" ref="BP49:BP54" si="10">IFERROR(1/J49*(Y49/H49),"0")</f>
        <v>0.578125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11</v>
      </c>
      <c r="Y52" s="616">
        <f t="shared" si="6"/>
        <v>12</v>
      </c>
      <c r="Z52" s="36">
        <f>IFERROR(IF(Y52=0,"",ROUNDUP(Y52/H52,0)*0.00902),"")</f>
        <v>2.7060000000000001E-2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11.577500000000001</v>
      </c>
      <c r="BN52" s="64">
        <f t="shared" si="8"/>
        <v>12.629999999999999</v>
      </c>
      <c r="BO52" s="64">
        <f t="shared" si="9"/>
        <v>2.0833333333333336E-2</v>
      </c>
      <c r="BP52" s="64">
        <f t="shared" si="10"/>
        <v>2.2727272727272728E-2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38.910714285714285</v>
      </c>
      <c r="Y55" s="617">
        <f>IFERROR(Y49/H49,"0")+IFERROR(Y50/H50,"0")+IFERROR(Y51/H51,"0")+IFERROR(Y52/H52,"0")+IFERROR(Y53/H53,"0")+IFERROR(Y54/H54,"0")</f>
        <v>40</v>
      </c>
      <c r="Z55" s="617">
        <f>IFERROR(IF(Z49="",0,Z49),"0")+IFERROR(IF(Z50="",0,Z50),"0")+IFERROR(IF(Z51="",0,Z51),"0")+IFERROR(IF(Z52="",0,Z52),"0")+IFERROR(IF(Z53="",0,Z53),"0")+IFERROR(IF(Z54="",0,Z54),"0")</f>
        <v>0.72931999999999997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416</v>
      </c>
      <c r="Y56" s="617">
        <f>IFERROR(SUM(Y49:Y54),"0")</f>
        <v>426.4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377</v>
      </c>
      <c r="Y58" s="616">
        <f>IFERROR(IF(X58="",0,CEILING((X58/$H58),1)*$H58),"")</f>
        <v>378</v>
      </c>
      <c r="Z58" s="36">
        <f>IFERROR(IF(Y58=0,"",ROUNDUP(Y58/H58,0)*0.01898),"")</f>
        <v>0.6643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392.18472222222215</v>
      </c>
      <c r="BN58" s="64">
        <f>IFERROR(Y58*I58/H58,"0")</f>
        <v>393.22499999999997</v>
      </c>
      <c r="BO58" s="64">
        <f>IFERROR(1/J58*(X58/H58),"0")</f>
        <v>0.5454282407407407</v>
      </c>
      <c r="BP58" s="64">
        <f>IFERROR(1/J58*(Y58/H58),"0")</f>
        <v>0.546875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34.907407407407405</v>
      </c>
      <c r="Y62" s="617">
        <f>IFERROR(Y58/H58,"0")+IFERROR(Y59/H59,"0")+IFERROR(Y60/H60,"0")+IFERROR(Y61/H61,"0")</f>
        <v>35</v>
      </c>
      <c r="Z62" s="617">
        <f>IFERROR(IF(Z58="",0,Z58),"0")+IFERROR(IF(Z59="",0,Z59),"0")+IFERROR(IF(Z60="",0,Z60),"0")+IFERROR(IF(Z61="",0,Z61),"0")</f>
        <v>0.6643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377</v>
      </c>
      <c r="Y63" s="617">
        <f>IFERROR(SUM(Y58:Y61),"0")</f>
        <v>378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66</v>
      </c>
      <c r="Y72" s="616">
        <f t="shared" si="11"/>
        <v>67.2</v>
      </c>
      <c r="Z72" s="36">
        <f>IFERROR(IF(Y72=0,"",ROUNDUP(Y72/H72,0)*0.01898),"")</f>
        <v>0.15184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69.417857142857144</v>
      </c>
      <c r="BN72" s="64">
        <f t="shared" si="13"/>
        <v>70.680000000000007</v>
      </c>
      <c r="BO72" s="64">
        <f t="shared" si="14"/>
        <v>0.12276785714285714</v>
      </c>
      <c r="BP72" s="64">
        <f t="shared" si="15"/>
        <v>0.125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7.8571428571428568</v>
      </c>
      <c r="Y77" s="617">
        <f>IFERROR(Y71/H71,"0")+IFERROR(Y72/H72,"0")+IFERROR(Y73/H73,"0")+IFERROR(Y74/H74,"0")+IFERROR(Y75/H75,"0")+IFERROR(Y76/H76,"0")</f>
        <v>8</v>
      </c>
      <c r="Z77" s="617">
        <f>IFERROR(IF(Z71="",0,Z71),"0")+IFERROR(IF(Z72="",0,Z72),"0")+IFERROR(IF(Z73="",0,Z73),"0")+IFERROR(IF(Z74="",0,Z74),"0")+IFERROR(IF(Z75="",0,Z75),"0")+IFERROR(IF(Z76="",0,Z76),"0")</f>
        <v>0.15184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66</v>
      </c>
      <c r="Y78" s="617">
        <f>IFERROR(SUM(Y71:Y76),"0")</f>
        <v>67.2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83</v>
      </c>
      <c r="Y80" s="616">
        <f>IFERROR(IF(X80="",0,CEILING((X80/$H80),1)*$H80),"")</f>
        <v>85.8</v>
      </c>
      <c r="Z80" s="36">
        <f>IFERROR(IF(Y80=0,"",ROUNDUP(Y80/H80,0)*0.01898),"")</f>
        <v>0.20877999999999999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87.628846153846155</v>
      </c>
      <c r="BN80" s="64">
        <f>IFERROR(Y80*I80/H80,"0")</f>
        <v>90.58499999999998</v>
      </c>
      <c r="BO80" s="64">
        <f>IFERROR(1/J80*(X80/H80),"0")</f>
        <v>0.16626602564102563</v>
      </c>
      <c r="BP80" s="64">
        <f>IFERROR(1/J80*(Y80/H80),"0")</f>
        <v>0.171875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8</v>
      </c>
      <c r="Y81" s="616">
        <f>IFERROR(IF(X81="",0,CEILING((X81/$H81),1)*$H81),"")</f>
        <v>9.6</v>
      </c>
      <c r="Z81" s="36">
        <f>IFERROR(IF(Y81=0,"",ROUNDUP(Y81/H81,0)*0.00902),"")</f>
        <v>3.6080000000000001E-2</v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8.6999999999999993</v>
      </c>
      <c r="BN81" s="64">
        <f>IFERROR(Y81*I81/H81,"0")</f>
        <v>10.44</v>
      </c>
      <c r="BO81" s="64">
        <f>IFERROR(1/J81*(X81/H81),"0")</f>
        <v>2.5252525252525256E-2</v>
      </c>
      <c r="BP81" s="64">
        <f>IFERROR(1/J81*(Y81/H81),"0")</f>
        <v>3.0303030303030304E-2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13.974358974358974</v>
      </c>
      <c r="Y82" s="617">
        <f>IFERROR(Y80/H80,"0")+IFERROR(Y81/H81,"0")</f>
        <v>15</v>
      </c>
      <c r="Z82" s="617">
        <f>IFERROR(IF(Z80="",0,Z80),"0")+IFERROR(IF(Z81="",0,Z81),"0")</f>
        <v>0.24485999999999999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91</v>
      </c>
      <c r="Y83" s="617">
        <f>IFERROR(SUM(Y80:Y81),"0")</f>
        <v>95.399999999999991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613</v>
      </c>
      <c r="Y86" s="616">
        <f>IFERROR(IF(X86="",0,CEILING((X86/$H86),1)*$H86),"")</f>
        <v>615.6</v>
      </c>
      <c r="Z86" s="36">
        <f>IFERROR(IF(Y86=0,"",ROUNDUP(Y86/H86,0)*0.01898),"")</f>
        <v>1.08186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637.69027777777762</v>
      </c>
      <c r="BN86" s="64">
        <f>IFERROR(Y86*I86/H86,"0")</f>
        <v>640.39499999999987</v>
      </c>
      <c r="BO86" s="64">
        <f>IFERROR(1/J86*(X86/H86),"0")</f>
        <v>0.88686342592592582</v>
      </c>
      <c r="BP86" s="64">
        <f>IFERROR(1/J86*(Y86/H86),"0")</f>
        <v>0.890625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323</v>
      </c>
      <c r="Y88" s="616">
        <f>IFERROR(IF(X88="",0,CEILING((X88/$H88),1)*$H88),"")</f>
        <v>324</v>
      </c>
      <c r="Z88" s="36">
        <f>IFERROR(IF(Y88=0,"",ROUNDUP(Y88/H88,0)*0.00902),"")</f>
        <v>0.64944000000000002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338.07333333333332</v>
      </c>
      <c r="BN88" s="64">
        <f>IFERROR(Y88*I88/H88,"0")</f>
        <v>339.12</v>
      </c>
      <c r="BO88" s="64">
        <f>IFERROR(1/J88*(X88/H88),"0")</f>
        <v>0.54377104377104368</v>
      </c>
      <c r="BP88" s="64">
        <f>IFERROR(1/J88*(Y88/H88),"0")</f>
        <v>0.54545454545454541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128.53703703703701</v>
      </c>
      <c r="Y89" s="617">
        <f>IFERROR(Y86/H86,"0")+IFERROR(Y87/H87,"0")+IFERROR(Y88/H88,"0")</f>
        <v>129</v>
      </c>
      <c r="Z89" s="617">
        <f>IFERROR(IF(Z86="",0,Z86),"0")+IFERROR(IF(Z87="",0,Z87),"0")+IFERROR(IF(Z88="",0,Z88),"0")</f>
        <v>1.7313000000000001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936</v>
      </c>
      <c r="Y90" s="617">
        <f>IFERROR(SUM(Y86:Y88),"0")</f>
        <v>939.6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15</v>
      </c>
      <c r="Y93" s="616">
        <f t="shared" si="16"/>
        <v>16.8</v>
      </c>
      <c r="Z93" s="36">
        <f>IFERROR(IF(Y93=0,"",ROUNDUP(Y93/H93,0)*0.01898),"")</f>
        <v>3.7960000000000001E-2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15.926785714285714</v>
      </c>
      <c r="BN93" s="64">
        <f t="shared" si="18"/>
        <v>17.838000000000001</v>
      </c>
      <c r="BO93" s="64">
        <f t="shared" si="19"/>
        <v>2.7901785714285712E-2</v>
      </c>
      <c r="BP93" s="64">
        <f t="shared" si="20"/>
        <v>3.125E-2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118</v>
      </c>
      <c r="Y96" s="616">
        <f t="shared" si="16"/>
        <v>118.80000000000001</v>
      </c>
      <c r="Z96" s="36">
        <f>IFERROR(IF(Y96=0,"",ROUNDUP(Y96/H96,0)*0.00651),"")</f>
        <v>0.28644000000000003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129.01333333333332</v>
      </c>
      <c r="BN96" s="64">
        <f t="shared" si="18"/>
        <v>129.88800000000001</v>
      </c>
      <c r="BO96" s="64">
        <f t="shared" si="19"/>
        <v>0.24013024013024015</v>
      </c>
      <c r="BP96" s="64">
        <f t="shared" si="20"/>
        <v>0.24175824175824179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433</v>
      </c>
      <c r="Y99" s="616">
        <f t="shared" si="16"/>
        <v>433.8</v>
      </c>
      <c r="Z99" s="36">
        <f>IFERROR(IF(Y99=0,"",ROUNDUP(Y99/H99,0)*0.00651),"")</f>
        <v>1.56891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488.80888888888887</v>
      </c>
      <c r="BN99" s="64">
        <f t="shared" si="18"/>
        <v>489.71200000000005</v>
      </c>
      <c r="BO99" s="64">
        <f t="shared" si="19"/>
        <v>1.3217338217338217</v>
      </c>
      <c r="BP99" s="64">
        <f t="shared" si="20"/>
        <v>1.3241758241758244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286.04497354497352</v>
      </c>
      <c r="Y100" s="617">
        <f>IFERROR(Y92/H92,"0")+IFERROR(Y93/H93,"0")+IFERROR(Y94/H94,"0")+IFERROR(Y95/H95,"0")+IFERROR(Y96/H96,"0")+IFERROR(Y97/H97,"0")+IFERROR(Y98/H98,"0")+IFERROR(Y99/H99,"0")</f>
        <v>287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1.89331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566</v>
      </c>
      <c r="Y101" s="617">
        <f>IFERROR(SUM(Y92:Y99),"0")</f>
        <v>569.40000000000009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397</v>
      </c>
      <c r="Y104" s="616">
        <f>IFERROR(IF(X104="",0,CEILING((X104/$H104),1)*$H104),"")</f>
        <v>399.6</v>
      </c>
      <c r="Z104" s="36">
        <f>IFERROR(IF(Y104=0,"",ROUNDUP(Y104/H104,0)*0.01898),"")</f>
        <v>0.70226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412.99027777777775</v>
      </c>
      <c r="BN104" s="64">
        <f>IFERROR(Y104*I104/H104,"0")</f>
        <v>415.69499999999999</v>
      </c>
      <c r="BO104" s="64">
        <f>IFERROR(1/J104*(X104/H104),"0")</f>
        <v>0.57436342592592593</v>
      </c>
      <c r="BP104" s="64">
        <f>IFERROR(1/J104*(Y104/H104),"0")</f>
        <v>0.578125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43</v>
      </c>
      <c r="Y106" s="616">
        <f>IFERROR(IF(X106="",0,CEILING((X106/$H106),1)*$H106),"")</f>
        <v>45</v>
      </c>
      <c r="Z106" s="36">
        <f>IFERROR(IF(Y106=0,"",ROUNDUP(Y106/H106,0)*0.00902),"")</f>
        <v>9.0200000000000002E-2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45.006666666666668</v>
      </c>
      <c r="BN106" s="64">
        <f>IFERROR(Y106*I106/H106,"0")</f>
        <v>47.099999999999994</v>
      </c>
      <c r="BO106" s="64">
        <f>IFERROR(1/J106*(X106/H106),"0")</f>
        <v>7.2390572390572394E-2</v>
      </c>
      <c r="BP106" s="64">
        <f>IFERROR(1/J106*(Y106/H106),"0")</f>
        <v>7.575757575757576E-2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46.314814814814817</v>
      </c>
      <c r="Y108" s="617">
        <f>IFERROR(Y104/H104,"0")+IFERROR(Y105/H105,"0")+IFERROR(Y106/H106,"0")+IFERROR(Y107/H107,"0")</f>
        <v>47</v>
      </c>
      <c r="Z108" s="617">
        <f>IFERROR(IF(Z104="",0,Z104),"0")+IFERROR(IF(Z105="",0,Z105),"0")+IFERROR(IF(Z106="",0,Z106),"0")+IFERROR(IF(Z107="",0,Z107),"0")</f>
        <v>0.79245999999999994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440</v>
      </c>
      <c r="Y109" s="617">
        <f>IFERROR(SUM(Y104:Y107),"0")</f>
        <v>444.6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169</v>
      </c>
      <c r="Y111" s="616">
        <f>IFERROR(IF(X111="",0,CEILING((X111/$H111),1)*$H111),"")</f>
        <v>172.8</v>
      </c>
      <c r="Z111" s="36">
        <f>IFERROR(IF(Y111=0,"",ROUNDUP(Y111/H111,0)*0.01898),"")</f>
        <v>0.30368000000000001</v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175.80694444444441</v>
      </c>
      <c r="BN111" s="64">
        <f>IFERROR(Y111*I111/H111,"0")</f>
        <v>179.76</v>
      </c>
      <c r="BO111" s="64">
        <f>IFERROR(1/J111*(X111/H111),"0")</f>
        <v>0.2445023148148148</v>
      </c>
      <c r="BP111" s="64">
        <f>IFERROR(1/J111*(Y111/H111),"0")</f>
        <v>0.25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25</v>
      </c>
      <c r="Y113" s="616">
        <f>IFERROR(IF(X113="",0,CEILING((X113/$H113),1)*$H113),"")</f>
        <v>26.4</v>
      </c>
      <c r="Z113" s="36">
        <f>IFERROR(IF(Y113=0,"",ROUNDUP(Y113/H113,0)*0.00651),"")</f>
        <v>7.1610000000000007E-2</v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26.875</v>
      </c>
      <c r="BN113" s="64">
        <f>IFERROR(Y113*I113/H113,"0")</f>
        <v>28.38</v>
      </c>
      <c r="BO113" s="64">
        <f>IFERROR(1/J113*(X113/H113),"0")</f>
        <v>5.7234432234432246E-2</v>
      </c>
      <c r="BP113" s="64">
        <f>IFERROR(1/J113*(Y113/H113),"0")</f>
        <v>6.0439560439560447E-2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26.064814814814817</v>
      </c>
      <c r="Y114" s="617">
        <f>IFERROR(Y111/H111,"0")+IFERROR(Y112/H112,"0")+IFERROR(Y113/H113,"0")</f>
        <v>27</v>
      </c>
      <c r="Z114" s="617">
        <f>IFERROR(IF(Z111="",0,Z111),"0")+IFERROR(IF(Z112="",0,Z112),"0")+IFERROR(IF(Z113="",0,Z113),"0")</f>
        <v>0.37529000000000001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194</v>
      </c>
      <c r="Y115" s="617">
        <f>IFERROR(SUM(Y111:Y113),"0")</f>
        <v>199.20000000000002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372</v>
      </c>
      <c r="Y121" s="616">
        <f t="shared" si="21"/>
        <v>372.6</v>
      </c>
      <c r="Z121" s="36">
        <f>IFERROR(IF(Y121=0,"",ROUNDUP(Y121/H121,0)*0.00651),"")</f>
        <v>0.89838000000000007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406.71999999999997</v>
      </c>
      <c r="BN121" s="64">
        <f t="shared" si="23"/>
        <v>407.37600000000003</v>
      </c>
      <c r="BO121" s="64">
        <f t="shared" si="24"/>
        <v>0.757020757020757</v>
      </c>
      <c r="BP121" s="64">
        <f t="shared" si="25"/>
        <v>0.75824175824175832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137.77777777777777</v>
      </c>
      <c r="Y124" s="617">
        <f>IFERROR(Y117/H117,"0")+IFERROR(Y118/H118,"0")+IFERROR(Y119/H119,"0")+IFERROR(Y120/H120,"0")+IFERROR(Y121/H121,"0")+IFERROR(Y122/H122,"0")+IFERROR(Y123/H123,"0")</f>
        <v>138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0.89838000000000007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372</v>
      </c>
      <c r="Y125" s="617">
        <f>IFERROR(SUM(Y117:Y123),"0")</f>
        <v>372.6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243</v>
      </c>
      <c r="Y169" s="616">
        <f t="shared" ref="Y169:Y177" si="26">IFERROR(IF(X169="",0,CEILING((X169/$H169),1)*$H169),"")</f>
        <v>243.60000000000002</v>
      </c>
      <c r="Z169" s="36">
        <f>IFERROR(IF(Y169=0,"",ROUNDUP(Y169/H169,0)*0.00902),"")</f>
        <v>0.52316000000000007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258.62142857142857</v>
      </c>
      <c r="BN169" s="64">
        <f t="shared" ref="BN169:BN177" si="28">IFERROR(Y169*I169/H169,"0")</f>
        <v>259.26</v>
      </c>
      <c r="BO169" s="64">
        <f t="shared" ref="BO169:BO177" si="29">IFERROR(1/J169*(X169/H169),"0")</f>
        <v>0.43831168831168832</v>
      </c>
      <c r="BP169" s="64">
        <f t="shared" ref="BP169:BP177" si="30">IFERROR(1/J169*(Y169/H169),"0")</f>
        <v>0.43939393939393939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320</v>
      </c>
      <c r="Y171" s="616">
        <f t="shared" si="26"/>
        <v>323.40000000000003</v>
      </c>
      <c r="Z171" s="36">
        <f>IFERROR(IF(Y171=0,"",ROUNDUP(Y171/H171,0)*0.00902),"")</f>
        <v>0.69454000000000005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336</v>
      </c>
      <c r="BN171" s="64">
        <f t="shared" si="28"/>
        <v>339.57000000000005</v>
      </c>
      <c r="BO171" s="64">
        <f t="shared" si="29"/>
        <v>0.57720057720057716</v>
      </c>
      <c r="BP171" s="64">
        <f t="shared" si="30"/>
        <v>0.58333333333333337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53</v>
      </c>
      <c r="Y174" s="616">
        <f t="shared" si="26"/>
        <v>54</v>
      </c>
      <c r="Z174" s="36">
        <f>IFERROR(IF(Y174=0,"",ROUNDUP(Y174/H174,0)*0.00502),"")</f>
        <v>0.15060000000000001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56.827777777777769</v>
      </c>
      <c r="BN174" s="64">
        <f t="shared" si="28"/>
        <v>57.9</v>
      </c>
      <c r="BO174" s="64">
        <f t="shared" si="29"/>
        <v>0.12583095916429252</v>
      </c>
      <c r="BP174" s="64">
        <f t="shared" si="30"/>
        <v>0.12820512820512822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116</v>
      </c>
      <c r="Y175" s="616">
        <f t="shared" si="26"/>
        <v>117.60000000000001</v>
      </c>
      <c r="Z175" s="36">
        <f>IFERROR(IF(Y175=0,"",ROUNDUP(Y175/H175,0)*0.00502),"")</f>
        <v>0.28112000000000004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121.52380952380953</v>
      </c>
      <c r="BN175" s="64">
        <f t="shared" si="28"/>
        <v>123.2</v>
      </c>
      <c r="BO175" s="64">
        <f t="shared" si="29"/>
        <v>0.23606023606023607</v>
      </c>
      <c r="BP175" s="64">
        <f t="shared" si="30"/>
        <v>0.23931623931623935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218.73015873015873</v>
      </c>
      <c r="Y178" s="617">
        <f>IFERROR(Y169/H169,"0")+IFERROR(Y170/H170,"0")+IFERROR(Y171/H171,"0")+IFERROR(Y172/H172,"0")+IFERROR(Y173/H173,"0")+IFERROR(Y174/H174,"0")+IFERROR(Y175/H175,"0")+IFERROR(Y176/H176,"0")+IFERROR(Y177/H177,"0")</f>
        <v>221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1.6494200000000003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732</v>
      </c>
      <c r="Y179" s="617">
        <f>IFERROR(SUM(Y169:Y177),"0")</f>
        <v>738.6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44</v>
      </c>
      <c r="Y198" s="616">
        <f>IFERROR(IF(X198="",0,CEILING((X198/$H198),1)*$H198),"")</f>
        <v>44.1</v>
      </c>
      <c r="Z198" s="36">
        <f>IFERROR(IF(Y198=0,"",ROUNDUP(Y198/H198,0)*0.00651),"")</f>
        <v>0.13671</v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47.771428571428565</v>
      </c>
      <c r="BN198" s="64">
        <f>IFERROR(Y198*I198/H198,"0")</f>
        <v>47.879999999999995</v>
      </c>
      <c r="BO198" s="64">
        <f>IFERROR(1/J198*(X198/H198),"0")</f>
        <v>0.11512297226582942</v>
      </c>
      <c r="BP198" s="64">
        <f>IFERROR(1/J198*(Y198/H198),"0")</f>
        <v>0.11538461538461539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20.952380952380953</v>
      </c>
      <c r="Y199" s="617">
        <f>IFERROR(Y197/H197,"0")+IFERROR(Y198/H198,"0")</f>
        <v>21</v>
      </c>
      <c r="Z199" s="617">
        <f>IFERROR(IF(Z197="",0,Z197),"0")+IFERROR(IF(Z198="",0,Z198),"0")</f>
        <v>0.13671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44</v>
      </c>
      <c r="Y200" s="617">
        <f>IFERROR(SUM(Y197:Y198),"0")</f>
        <v>44.1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524</v>
      </c>
      <c r="Y202" s="616">
        <f t="shared" ref="Y202:Y209" si="31">IFERROR(IF(X202="",0,CEILING((X202/$H202),1)*$H202),"")</f>
        <v>529.20000000000005</v>
      </c>
      <c r="Z202" s="36">
        <f>IFERROR(IF(Y202=0,"",ROUNDUP(Y202/H202,0)*0.00902),"")</f>
        <v>0.88396000000000008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544.37777777777785</v>
      </c>
      <c r="BN202" s="64">
        <f t="shared" ref="BN202:BN209" si="33">IFERROR(Y202*I202/H202,"0")</f>
        <v>549.78</v>
      </c>
      <c r="BO202" s="64">
        <f t="shared" ref="BO202:BO209" si="34">IFERROR(1/J202*(X202/H202),"0")</f>
        <v>0.73512906846240167</v>
      </c>
      <c r="BP202" s="64">
        <f t="shared" ref="BP202:BP209" si="35">IFERROR(1/J202*(Y202/H202),"0")</f>
        <v>0.74242424242424243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451</v>
      </c>
      <c r="Y203" s="616">
        <f t="shared" si="31"/>
        <v>453.6</v>
      </c>
      <c r="Z203" s="36">
        <f>IFERROR(IF(Y203=0,"",ROUNDUP(Y203/H203,0)*0.00902),"")</f>
        <v>0.75768000000000002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468.53888888888889</v>
      </c>
      <c r="BN203" s="64">
        <f t="shared" si="33"/>
        <v>471.24</v>
      </c>
      <c r="BO203" s="64">
        <f t="shared" si="34"/>
        <v>0.63271604938271608</v>
      </c>
      <c r="BP203" s="64">
        <f t="shared" si="35"/>
        <v>0.63636363636363635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270</v>
      </c>
      <c r="Y205" s="616">
        <f t="shared" si="31"/>
        <v>270</v>
      </c>
      <c r="Z205" s="36">
        <f>IFERROR(IF(Y205=0,"",ROUNDUP(Y205/H205,0)*0.00902),"")</f>
        <v>0.45100000000000001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280.5</v>
      </c>
      <c r="BN205" s="64">
        <f t="shared" si="33"/>
        <v>280.5</v>
      </c>
      <c r="BO205" s="64">
        <f t="shared" si="34"/>
        <v>0.37878787878787878</v>
      </c>
      <c r="BP205" s="64">
        <f t="shared" si="35"/>
        <v>0.37878787878787878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20</v>
      </c>
      <c r="Y206" s="616">
        <f t="shared" si="31"/>
        <v>21.6</v>
      </c>
      <c r="Z206" s="36">
        <f>IFERROR(IF(Y206=0,"",ROUNDUP(Y206/H206,0)*0.00502),"")</f>
        <v>6.0240000000000002E-2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21.444444444444446</v>
      </c>
      <c r="BN206" s="64">
        <f t="shared" si="33"/>
        <v>23.16</v>
      </c>
      <c r="BO206" s="64">
        <f t="shared" si="34"/>
        <v>4.7483380816714153E-2</v>
      </c>
      <c r="BP206" s="64">
        <f t="shared" si="35"/>
        <v>5.1282051282051287E-2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51</v>
      </c>
      <c r="Y207" s="616">
        <f t="shared" si="31"/>
        <v>52.2</v>
      </c>
      <c r="Z207" s="36">
        <f>IFERROR(IF(Y207=0,"",ROUNDUP(Y207/H207,0)*0.00502),"")</f>
        <v>0.14558000000000001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53.833333333333329</v>
      </c>
      <c r="BN207" s="64">
        <f t="shared" si="33"/>
        <v>55.1</v>
      </c>
      <c r="BO207" s="64">
        <f t="shared" si="34"/>
        <v>0.12108262108262109</v>
      </c>
      <c r="BP207" s="64">
        <f t="shared" si="35"/>
        <v>0.12393162393162395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24</v>
      </c>
      <c r="Y209" s="616">
        <f t="shared" si="31"/>
        <v>25.2</v>
      </c>
      <c r="Z209" s="36">
        <f>IFERROR(IF(Y209=0,"",ROUNDUP(Y209/H209,0)*0.00502),"")</f>
        <v>7.0280000000000009E-2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25.333333333333329</v>
      </c>
      <c r="BN209" s="64">
        <f t="shared" si="33"/>
        <v>26.599999999999998</v>
      </c>
      <c r="BO209" s="64">
        <f t="shared" si="34"/>
        <v>5.6980056980056981E-2</v>
      </c>
      <c r="BP209" s="64">
        <f t="shared" si="35"/>
        <v>5.9829059829059839E-2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283.33333333333331</v>
      </c>
      <c r="Y210" s="617">
        <f>IFERROR(Y202/H202,"0")+IFERROR(Y203/H203,"0")+IFERROR(Y204/H204,"0")+IFERROR(Y205/H205,"0")+IFERROR(Y206/H206,"0")+IFERROR(Y207/H207,"0")+IFERROR(Y208/H208,"0")+IFERROR(Y209/H209,"0")</f>
        <v>287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2.3687399999999998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1340</v>
      </c>
      <c r="Y211" s="617">
        <f>IFERROR(SUM(Y202:Y209),"0")</f>
        <v>1351.8000000000002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576</v>
      </c>
      <c r="Y215" s="616">
        <f t="shared" si="36"/>
        <v>582.9</v>
      </c>
      <c r="Z215" s="36">
        <f>IFERROR(IF(Y215=0,"",ROUNDUP(Y215/H215,0)*0.01898),"")</f>
        <v>1.27166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610.36137931034477</v>
      </c>
      <c r="BN215" s="64">
        <f t="shared" si="38"/>
        <v>617.673</v>
      </c>
      <c r="BO215" s="64">
        <f t="shared" si="39"/>
        <v>1.0344827586206897</v>
      </c>
      <c r="BP215" s="64">
        <f t="shared" si="40"/>
        <v>1.046875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130</v>
      </c>
      <c r="Y216" s="616">
        <f t="shared" si="36"/>
        <v>132</v>
      </c>
      <c r="Z216" s="36">
        <f t="shared" ref="Z216:Z221" si="41">IFERROR(IF(Y216=0,"",ROUNDUP(Y216/H216,0)*0.00651),"")</f>
        <v>0.35805000000000003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144.625</v>
      </c>
      <c r="BN216" s="64">
        <f t="shared" si="38"/>
        <v>146.85</v>
      </c>
      <c r="BO216" s="64">
        <f t="shared" si="39"/>
        <v>0.29761904761904767</v>
      </c>
      <c r="BP216" s="64">
        <f t="shared" si="40"/>
        <v>0.30219780219780223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550</v>
      </c>
      <c r="Y218" s="616">
        <f t="shared" si="36"/>
        <v>552</v>
      </c>
      <c r="Z218" s="36">
        <f t="shared" si="41"/>
        <v>1.4973000000000001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607.75000000000011</v>
      </c>
      <c r="BN218" s="64">
        <f t="shared" si="38"/>
        <v>609.96</v>
      </c>
      <c r="BO218" s="64">
        <f t="shared" si="39"/>
        <v>1.2591575091575093</v>
      </c>
      <c r="BP218" s="64">
        <f t="shared" si="40"/>
        <v>1.2637362637362639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655</v>
      </c>
      <c r="Y219" s="616">
        <f t="shared" si="36"/>
        <v>655.19999999999993</v>
      </c>
      <c r="Z219" s="36">
        <f t="shared" si="41"/>
        <v>1.7772300000000001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723.77500000000009</v>
      </c>
      <c r="BN219" s="64">
        <f t="shared" si="38"/>
        <v>723.99599999999998</v>
      </c>
      <c r="BO219" s="64">
        <f t="shared" si="39"/>
        <v>1.4995421245421248</v>
      </c>
      <c r="BP219" s="64">
        <f t="shared" si="40"/>
        <v>1.5000000000000002</v>
      </c>
    </row>
    <row r="220" spans="1:68" ht="27" hidden="1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71</v>
      </c>
      <c r="Y221" s="616">
        <f t="shared" si="36"/>
        <v>72</v>
      </c>
      <c r="Z221" s="36">
        <f t="shared" si="41"/>
        <v>0.1953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78.632499999999993</v>
      </c>
      <c r="BN221" s="64">
        <f t="shared" si="38"/>
        <v>79.740000000000009</v>
      </c>
      <c r="BO221" s="64">
        <f t="shared" si="39"/>
        <v>0.16254578754578758</v>
      </c>
      <c r="BP221" s="64">
        <f t="shared" si="40"/>
        <v>0.16483516483516486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652.04022988505756</v>
      </c>
      <c r="Y222" s="617">
        <f>IFERROR(Y213/H213,"0")+IFERROR(Y214/H214,"0")+IFERROR(Y215/H215,"0")+IFERROR(Y216/H216,"0")+IFERROR(Y217/H217,"0")+IFERROR(Y218/H218,"0")+IFERROR(Y219/H219,"0")+IFERROR(Y220/H220,"0")+IFERROR(Y221/H221,"0")</f>
        <v>655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5.0995400000000002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1982</v>
      </c>
      <c r="Y223" s="617">
        <f>IFERROR(SUM(Y213:Y221),"0")</f>
        <v>1994.1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31</v>
      </c>
      <c r="Y225" s="616">
        <f>IFERROR(IF(X225="",0,CEILING((X225/$H225),1)*$H225),"")</f>
        <v>31.2</v>
      </c>
      <c r="Z225" s="36">
        <f>IFERROR(IF(Y225=0,"",ROUNDUP(Y225/H225,0)*0.00651),"")</f>
        <v>8.4629999999999997E-2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34.255000000000003</v>
      </c>
      <c r="BN225" s="64">
        <f>IFERROR(Y225*I225/H225,"0")</f>
        <v>34.476000000000006</v>
      </c>
      <c r="BO225" s="64">
        <f>IFERROR(1/J225*(X225/H225),"0")</f>
        <v>7.0970695970695982E-2</v>
      </c>
      <c r="BP225" s="64">
        <f>IFERROR(1/J225*(Y225/H225),"0")</f>
        <v>7.1428571428571438E-2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25</v>
      </c>
      <c r="Y226" s="616">
        <f>IFERROR(IF(X226="",0,CEILING((X226/$H226),1)*$H226),"")</f>
        <v>26.4</v>
      </c>
      <c r="Z226" s="36">
        <f>IFERROR(IF(Y226=0,"",ROUNDUP(Y226/H226,0)*0.00651),"")</f>
        <v>7.1610000000000007E-2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27.625</v>
      </c>
      <c r="BN226" s="64">
        <f>IFERROR(Y226*I226/H226,"0")</f>
        <v>29.172000000000001</v>
      </c>
      <c r="BO226" s="64">
        <f>IFERROR(1/J226*(X226/H226),"0")</f>
        <v>5.7234432234432246E-2</v>
      </c>
      <c r="BP226" s="64">
        <f>IFERROR(1/J226*(Y226/H226),"0")</f>
        <v>6.0439560439560447E-2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23.333333333333336</v>
      </c>
      <c r="Y227" s="617">
        <f>IFERROR(Y225/H225,"0")+IFERROR(Y226/H226,"0")</f>
        <v>24</v>
      </c>
      <c r="Z227" s="617">
        <f>IFERROR(IF(Z225="",0,Z225),"0")+IFERROR(IF(Z226="",0,Z226),"0")</f>
        <v>0.15623999999999999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56</v>
      </c>
      <c r="Y228" s="617">
        <f>IFERROR(SUM(Y225:Y226),"0")</f>
        <v>57.599999999999994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61</v>
      </c>
      <c r="Y231" s="616">
        <f t="shared" ref="Y231:Y238" si="42">IFERROR(IF(X231="",0,CEILING((X231/$H231),1)*$H231),"")</f>
        <v>69.599999999999994</v>
      </c>
      <c r="Z231" s="36">
        <f>IFERROR(IF(Y231=0,"",ROUNDUP(Y231/H231,0)*0.01898),"")</f>
        <v>0.11388000000000001</v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63.287500000000001</v>
      </c>
      <c r="BN231" s="64">
        <f t="shared" ref="BN231:BN238" si="44">IFERROR(Y231*I231/H231,"0")</f>
        <v>72.209999999999994</v>
      </c>
      <c r="BO231" s="64">
        <f t="shared" ref="BO231:BO238" si="45">IFERROR(1/J231*(X231/H231),"0")</f>
        <v>8.2165948275862072E-2</v>
      </c>
      <c r="BP231" s="64">
        <f t="shared" ref="BP231:BP238" si="46">IFERROR(1/J231*(Y231/H231),"0")</f>
        <v>9.375E-2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5.2586206896551726</v>
      </c>
      <c r="Y239" s="617">
        <f>IFERROR(Y231/H231,"0")+IFERROR(Y232/H232,"0")+IFERROR(Y233/H233,"0")+IFERROR(Y234/H234,"0")+IFERROR(Y235/H235,"0")+IFERROR(Y236/H236,"0")+IFERROR(Y237/H237,"0")+IFERROR(Y238/H238,"0")</f>
        <v>6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0.11388000000000001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61</v>
      </c>
      <c r="Y240" s="617">
        <f>IFERROR(SUM(Y231:Y238),"0")</f>
        <v>69.599999999999994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12</v>
      </c>
      <c r="Y247" s="616">
        <f>IFERROR(IF(X247="",0,CEILING((X247/$H247),1)*$H247),"")</f>
        <v>12.96</v>
      </c>
      <c r="Z247" s="36">
        <f>IFERROR(IF(Y247=0,"",ROUNDUP(Y247/H247,0)*0.0059),"")</f>
        <v>3.5400000000000001E-2</v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13.055555555555555</v>
      </c>
      <c r="BN247" s="64">
        <f>IFERROR(Y247*I247/H247,"0")</f>
        <v>14.1</v>
      </c>
      <c r="BO247" s="64">
        <f>IFERROR(1/J247*(X247/H247),"0")</f>
        <v>2.5720164609053495E-2</v>
      </c>
      <c r="BP247" s="64">
        <f>IFERROR(1/J247*(Y247/H247),"0")</f>
        <v>2.7777777777777776E-2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5.5555555555555554</v>
      </c>
      <c r="Y248" s="617">
        <f>IFERROR(Y247/H247,"0")</f>
        <v>6</v>
      </c>
      <c r="Z248" s="617">
        <f>IFERROR(IF(Z247="",0,Z247),"0")</f>
        <v>3.5400000000000001E-2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12</v>
      </c>
      <c r="Y249" s="617">
        <f>IFERROR(SUM(Y247:Y247),"0")</f>
        <v>12.96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50</v>
      </c>
      <c r="Y279" s="616">
        <f>IFERROR(IF(X279="",0,CEILING((X279/$H279),1)*$H279),"")</f>
        <v>50.4</v>
      </c>
      <c r="Z279" s="36">
        <f>IFERROR(IF(Y279=0,"",ROUNDUP(Y279/H279,0)*0.00651),"")</f>
        <v>0.13671</v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55.25</v>
      </c>
      <c r="BN279" s="64">
        <f>IFERROR(Y279*I279/H279,"0")</f>
        <v>55.692</v>
      </c>
      <c r="BO279" s="64">
        <f>IFERROR(1/J279*(X279/H279),"0")</f>
        <v>0.11446886446886449</v>
      </c>
      <c r="BP279" s="64">
        <f>IFERROR(1/J279*(Y279/H279),"0")</f>
        <v>0.11538461538461539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91</v>
      </c>
      <c r="Y280" s="616">
        <f>IFERROR(IF(X280="",0,CEILING((X280/$H280),1)*$H280),"")</f>
        <v>91.2</v>
      </c>
      <c r="Z280" s="36">
        <f>IFERROR(IF(Y280=0,"",ROUNDUP(Y280/H280,0)*0.00651),"")</f>
        <v>0.24738000000000002</v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97.825000000000003</v>
      </c>
      <c r="BN280" s="64">
        <f>IFERROR(Y280*I280/H280,"0")</f>
        <v>98.04</v>
      </c>
      <c r="BO280" s="64">
        <f>IFERROR(1/J280*(X280/H280),"0")</f>
        <v>0.20833333333333337</v>
      </c>
      <c r="BP280" s="64">
        <f>IFERROR(1/J280*(Y280/H280),"0")</f>
        <v>0.2087912087912088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58.750000000000007</v>
      </c>
      <c r="Y282" s="617">
        <f>IFERROR(Y278/H278,"0")+IFERROR(Y279/H279,"0")+IFERROR(Y280/H280,"0")+IFERROR(Y281/H281,"0")</f>
        <v>59</v>
      </c>
      <c r="Z282" s="617">
        <f>IFERROR(IF(Z278="",0,Z278),"0")+IFERROR(IF(Z279="",0,Z279),"0")+IFERROR(IF(Z280="",0,Z280),"0")+IFERROR(IF(Z281="",0,Z281),"0")</f>
        <v>0.38409000000000004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141</v>
      </c>
      <c r="Y283" s="617">
        <f>IFERROR(SUM(Y278:Y281),"0")</f>
        <v>141.6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19</v>
      </c>
      <c r="Y331" s="616">
        <f>IFERROR(IF(X331="",0,CEILING((X331/$H331),1)*$H331),"")</f>
        <v>21.6</v>
      </c>
      <c r="Z331" s="36">
        <f>IFERROR(IF(Y331=0,"",ROUNDUP(Y331/H331,0)*0.00651),"")</f>
        <v>5.2080000000000001E-2</v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20.815555555555555</v>
      </c>
      <c r="BN331" s="64">
        <f>IFERROR(Y331*I331/H331,"0")</f>
        <v>23.664000000000001</v>
      </c>
      <c r="BO331" s="64">
        <f>IFERROR(1/J331*(X331/H331),"0")</f>
        <v>3.8665038665038662E-2</v>
      </c>
      <c r="BP331" s="64">
        <f>IFERROR(1/J331*(Y331/H331),"0")</f>
        <v>4.3956043956043959E-2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7.0370370370370363</v>
      </c>
      <c r="Y332" s="617">
        <f>IFERROR(Y327/H327,"0")+IFERROR(Y328/H328,"0")+IFERROR(Y329/H329,"0")+IFERROR(Y330/H330,"0")+IFERROR(Y331/H331,"0")</f>
        <v>8</v>
      </c>
      <c r="Z332" s="617">
        <f>IFERROR(IF(Z327="",0,Z327),"0")+IFERROR(IF(Z328="",0,Z328),"0")+IFERROR(IF(Z329="",0,Z329),"0")+IFERROR(IF(Z330="",0,Z330),"0")+IFERROR(IF(Z331="",0,Z331),"0")</f>
        <v>5.2080000000000001E-2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19</v>
      </c>
      <c r="Y333" s="617">
        <f>IFERROR(SUM(Y327:Y331),"0")</f>
        <v>21.6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37</v>
      </c>
      <c r="Y335" s="616">
        <f>IFERROR(IF(X335="",0,CEILING((X335/$H335),1)*$H335),"")</f>
        <v>42</v>
      </c>
      <c r="Z335" s="36">
        <f>IFERROR(IF(Y335=0,"",ROUNDUP(Y335/H335,0)*0.01898),"")</f>
        <v>9.4899999999999998E-2</v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39.286071428571432</v>
      </c>
      <c r="BN335" s="64">
        <f>IFERROR(Y335*I335/H335,"0")</f>
        <v>44.594999999999999</v>
      </c>
      <c r="BO335" s="64">
        <f>IFERROR(1/J335*(X335/H335),"0")</f>
        <v>6.8824404761904753E-2</v>
      </c>
      <c r="BP335" s="64">
        <f>IFERROR(1/J335*(Y335/H335),"0")</f>
        <v>7.8125E-2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138</v>
      </c>
      <c r="Y337" s="616">
        <f>IFERROR(IF(X337="",0,CEILING((X337/$H337),1)*$H337),"")</f>
        <v>142.80000000000001</v>
      </c>
      <c r="Z337" s="36">
        <f>IFERROR(IF(Y337=0,"",ROUNDUP(Y337/H337,0)*0.01898),"")</f>
        <v>0.32266</v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146.52642857142857</v>
      </c>
      <c r="BN337" s="64">
        <f>IFERROR(Y337*I337/H337,"0")</f>
        <v>151.62300000000002</v>
      </c>
      <c r="BO337" s="64">
        <f>IFERROR(1/J337*(X337/H337),"0")</f>
        <v>0.25669642857142855</v>
      </c>
      <c r="BP337" s="64">
        <f>IFERROR(1/J337*(Y337/H337),"0")</f>
        <v>0.265625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20.833333333333332</v>
      </c>
      <c r="Y338" s="617">
        <f>IFERROR(Y335/H335,"0")+IFERROR(Y336/H336,"0")+IFERROR(Y337/H337,"0")</f>
        <v>22</v>
      </c>
      <c r="Z338" s="617">
        <f>IFERROR(IF(Z335="",0,Z335),"0")+IFERROR(IF(Z336="",0,Z336),"0")+IFERROR(IF(Z337="",0,Z337),"0")</f>
        <v>0.41755999999999999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175</v>
      </c>
      <c r="Y339" s="617">
        <f>IFERROR(SUM(Y335:Y337),"0")</f>
        <v>184.8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14</v>
      </c>
      <c r="Y344" s="616">
        <f>IFERROR(IF(X344="",0,CEILING((X344/$H344),1)*$H344),"")</f>
        <v>15.299999999999999</v>
      </c>
      <c r="Z344" s="36">
        <f>IFERROR(IF(Y344=0,"",ROUNDUP(Y344/H344,0)*0.00651),"")</f>
        <v>3.9059999999999997E-2</v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15.811764705882354</v>
      </c>
      <c r="BN344" s="64">
        <f>IFERROR(Y344*I344/H344,"0")</f>
        <v>17.279999999999998</v>
      </c>
      <c r="BO344" s="64">
        <f>IFERROR(1/J344*(X344/H344),"0")</f>
        <v>3.0165912518853699E-2</v>
      </c>
      <c r="BP344" s="64">
        <f>IFERROR(1/J344*(Y344/H344),"0")</f>
        <v>3.2967032967032968E-2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5.4901960784313726</v>
      </c>
      <c r="Y345" s="617">
        <f>IFERROR(Y341/H341,"0")+IFERROR(Y342/H342,"0")+IFERROR(Y343/H343,"0")+IFERROR(Y344/H344,"0")</f>
        <v>6</v>
      </c>
      <c r="Z345" s="617">
        <f>IFERROR(IF(Z341="",0,Z341),"0")+IFERROR(IF(Z342="",0,Z342),"0")+IFERROR(IF(Z343="",0,Z343),"0")+IFERROR(IF(Z344="",0,Z344),"0")</f>
        <v>3.9059999999999997E-2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14</v>
      </c>
      <c r="Y346" s="617">
        <f>IFERROR(SUM(Y341:Y344),"0")</f>
        <v>15.299999999999999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17</v>
      </c>
      <c r="Y359" s="616">
        <f>IFERROR(IF(X359="",0,CEILING((X359/$H359),1)*$H359),"")</f>
        <v>24.299999999999997</v>
      </c>
      <c r="Z359" s="36">
        <f>IFERROR(IF(Y359=0,"",ROUNDUP(Y359/H359,0)*0.01898),"")</f>
        <v>5.6940000000000004E-2</v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18.089259259259258</v>
      </c>
      <c r="BN359" s="64">
        <f>IFERROR(Y359*I359/H359,"0")</f>
        <v>25.856999999999996</v>
      </c>
      <c r="BO359" s="64">
        <f>IFERROR(1/J359*(X359/H359),"0")</f>
        <v>3.279320987654321E-2</v>
      </c>
      <c r="BP359" s="64">
        <f>IFERROR(1/J359*(Y359/H359),"0")</f>
        <v>4.6875E-2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2.0987654320987654</v>
      </c>
      <c r="Y362" s="617">
        <f>IFERROR(Y359/H359,"0")+IFERROR(Y360/H360,"0")+IFERROR(Y361/H361,"0")</f>
        <v>3</v>
      </c>
      <c r="Z362" s="617">
        <f>IFERROR(IF(Z359="",0,Z359),"0")+IFERROR(IF(Z360="",0,Z360),"0")+IFERROR(IF(Z361="",0,Z361),"0")</f>
        <v>5.6940000000000004E-2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17</v>
      </c>
      <c r="Y363" s="617">
        <f>IFERROR(SUM(Y359:Y361),"0")</f>
        <v>24.299999999999997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1577</v>
      </c>
      <c r="Y367" s="616">
        <f t="shared" ref="Y367:Y373" si="57">IFERROR(IF(X367="",0,CEILING((X367/$H367),1)*$H367),"")</f>
        <v>1590</v>
      </c>
      <c r="Z367" s="36">
        <f>IFERROR(IF(Y367=0,"",ROUNDUP(Y367/H367,0)*0.02175),"")</f>
        <v>2.3054999999999999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1627.4639999999999</v>
      </c>
      <c r="BN367" s="64">
        <f t="shared" ref="BN367:BN373" si="59">IFERROR(Y367*I367/H367,"0")</f>
        <v>1640.88</v>
      </c>
      <c r="BO367" s="64">
        <f t="shared" ref="BO367:BO373" si="60">IFERROR(1/J367*(X367/H367),"0")</f>
        <v>2.1902777777777778</v>
      </c>
      <c r="BP367" s="64">
        <f t="shared" ref="BP367:BP373" si="61">IFERROR(1/J367*(Y367/H367),"0")</f>
        <v>2.208333333333333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1013</v>
      </c>
      <c r="Y368" s="616">
        <f t="shared" si="57"/>
        <v>1020</v>
      </c>
      <c r="Z368" s="36">
        <f>IFERROR(IF(Y368=0,"",ROUNDUP(Y368/H368,0)*0.02175),"")</f>
        <v>1.4789999999999999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1045.4159999999999</v>
      </c>
      <c r="BN368" s="64">
        <f t="shared" si="59"/>
        <v>1052.6400000000001</v>
      </c>
      <c r="BO368" s="64">
        <f t="shared" si="60"/>
        <v>1.4069444444444443</v>
      </c>
      <c r="BP368" s="64">
        <f t="shared" si="61"/>
        <v>1.4166666666666665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1000</v>
      </c>
      <c r="Y369" s="616">
        <f t="shared" si="57"/>
        <v>1005</v>
      </c>
      <c r="Z369" s="36">
        <f>IFERROR(IF(Y369=0,"",ROUNDUP(Y369/H369,0)*0.02175),"")</f>
        <v>1.4572499999999999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1032</v>
      </c>
      <c r="BN369" s="64">
        <f t="shared" si="59"/>
        <v>1037.1600000000001</v>
      </c>
      <c r="BO369" s="64">
        <f t="shared" si="60"/>
        <v>1.3888888888888888</v>
      </c>
      <c r="BP369" s="64">
        <f t="shared" si="61"/>
        <v>1.3958333333333333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239.33333333333337</v>
      </c>
      <c r="Y374" s="617">
        <f>IFERROR(Y367/H367,"0")+IFERROR(Y368/H368,"0")+IFERROR(Y369/H369,"0")+IFERROR(Y370/H370,"0")+IFERROR(Y371/H371,"0")+IFERROR(Y372/H372,"0")+IFERROR(Y373/H373,"0")</f>
        <v>241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5.2417499999999997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3590</v>
      </c>
      <c r="Y375" s="617">
        <f>IFERROR(SUM(Y367:Y373),"0")</f>
        <v>3615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1394</v>
      </c>
      <c r="Y377" s="616">
        <f>IFERROR(IF(X377="",0,CEILING((X377/$H377),1)*$H377),"")</f>
        <v>1395</v>
      </c>
      <c r="Z377" s="36">
        <f>IFERROR(IF(Y377=0,"",ROUNDUP(Y377/H377,0)*0.02175),"")</f>
        <v>2.0227499999999998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1438.6079999999999</v>
      </c>
      <c r="BN377" s="64">
        <f>IFERROR(Y377*I377/H377,"0")</f>
        <v>1439.64</v>
      </c>
      <c r="BO377" s="64">
        <f>IFERROR(1/J377*(X377/H377),"0")</f>
        <v>1.9361111111111111</v>
      </c>
      <c r="BP377" s="64">
        <f>IFERROR(1/J377*(Y377/H377),"0")</f>
        <v>1.9375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92.933333333333337</v>
      </c>
      <c r="Y379" s="617">
        <f>IFERROR(Y377/H377,"0")+IFERROR(Y378/H378,"0")</f>
        <v>93</v>
      </c>
      <c r="Z379" s="617">
        <f>IFERROR(IF(Z377="",0,Z377),"0")+IFERROR(IF(Z378="",0,Z378),"0")</f>
        <v>2.0227499999999998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1394</v>
      </c>
      <c r="Y380" s="617">
        <f>IFERROR(SUM(Y377:Y378),"0")</f>
        <v>1395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48</v>
      </c>
      <c r="Y383" s="616">
        <f>IFERROR(IF(X383="",0,CEILING((X383/$H383),1)*$H383),"")</f>
        <v>54</v>
      </c>
      <c r="Z383" s="36">
        <f>IFERROR(IF(Y383=0,"",ROUNDUP(Y383/H383,0)*0.01898),"")</f>
        <v>0.11388000000000001</v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50.768000000000001</v>
      </c>
      <c r="BN383" s="64">
        <f>IFERROR(Y383*I383/H383,"0")</f>
        <v>57.113999999999997</v>
      </c>
      <c r="BO383" s="64">
        <f>IFERROR(1/J383*(X383/H383),"0")</f>
        <v>8.3333333333333329E-2</v>
      </c>
      <c r="BP383" s="64">
        <f>IFERROR(1/J383*(Y383/H383),"0")</f>
        <v>9.375E-2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5.333333333333333</v>
      </c>
      <c r="Y384" s="617">
        <f>IFERROR(Y382/H382,"0")+IFERROR(Y383/H383,"0")</f>
        <v>6</v>
      </c>
      <c r="Z384" s="617">
        <f>IFERROR(IF(Z382="",0,Z382),"0")+IFERROR(IF(Z383="",0,Z383),"0")</f>
        <v>0.11388000000000001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48</v>
      </c>
      <c r="Y385" s="617">
        <f>IFERROR(SUM(Y382:Y383),"0")</f>
        <v>54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270</v>
      </c>
      <c r="Y387" s="616">
        <f>IFERROR(IF(X387="",0,CEILING((X387/$H387),1)*$H387),"")</f>
        <v>270</v>
      </c>
      <c r="Z387" s="36">
        <f>IFERROR(IF(Y387=0,"",ROUNDUP(Y387/H387,0)*0.01898),"")</f>
        <v>0.56940000000000002</v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285.57</v>
      </c>
      <c r="BN387" s="64">
        <f>IFERROR(Y387*I387/H387,"0")</f>
        <v>285.57</v>
      </c>
      <c r="BO387" s="64">
        <f>IFERROR(1/J387*(X387/H387),"0")</f>
        <v>0.46875</v>
      </c>
      <c r="BP387" s="64">
        <f>IFERROR(1/J387*(Y387/H387),"0")</f>
        <v>0.46875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30</v>
      </c>
      <c r="Y388" s="617">
        <f>IFERROR(Y387/H387,"0")</f>
        <v>30</v>
      </c>
      <c r="Z388" s="617">
        <f>IFERROR(IF(Z387="",0,Z387),"0")</f>
        <v>0.56940000000000002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270</v>
      </c>
      <c r="Y389" s="617">
        <f>IFERROR(SUM(Y387:Y387),"0")</f>
        <v>270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18</v>
      </c>
      <c r="Y395" s="616">
        <f>IFERROR(IF(X395="",0,CEILING((X395/$H395),1)*$H395),"")</f>
        <v>24</v>
      </c>
      <c r="Z395" s="36">
        <f>IFERROR(IF(Y395=0,"",ROUNDUP(Y395/H395,0)*0.01898),"")</f>
        <v>3.7960000000000001E-2</v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18.6525</v>
      </c>
      <c r="BN395" s="64">
        <f>IFERROR(Y395*I395/H395,"0")</f>
        <v>24.87</v>
      </c>
      <c r="BO395" s="64">
        <f>IFERROR(1/J395*(X395/H395),"0")</f>
        <v>2.34375E-2</v>
      </c>
      <c r="BP395" s="64">
        <f>IFERROR(1/J395*(Y395/H395),"0")</f>
        <v>3.125E-2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1.5</v>
      </c>
      <c r="Y397" s="617">
        <f>IFERROR(Y392/H392,"0")+IFERROR(Y393/H393,"0")+IFERROR(Y394/H394,"0")+IFERROR(Y395/H395,"0")+IFERROR(Y396/H396,"0")</f>
        <v>2</v>
      </c>
      <c r="Z397" s="617">
        <f>IFERROR(IF(Z392="",0,Z392),"0")+IFERROR(IF(Z393="",0,Z393),"0")+IFERROR(IF(Z394="",0,Z394),"0")+IFERROR(IF(Z395="",0,Z395),"0")+IFERROR(IF(Z396="",0,Z396),"0")</f>
        <v>3.7960000000000001E-2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18</v>
      </c>
      <c r="Y398" s="617">
        <f>IFERROR(SUM(Y392:Y396),"0")</f>
        <v>24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937</v>
      </c>
      <c r="Y404" s="616">
        <f>IFERROR(IF(X404="",0,CEILING((X404/$H404),1)*$H404),"")</f>
        <v>945</v>
      </c>
      <c r="Z404" s="36">
        <f>IFERROR(IF(Y404=0,"",ROUNDUP(Y404/H404,0)*0.01898),"")</f>
        <v>1.9929000000000001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991.0336666666667</v>
      </c>
      <c r="BN404" s="64">
        <f>IFERROR(Y404*I404/H404,"0")</f>
        <v>999.495</v>
      </c>
      <c r="BO404" s="64">
        <f>IFERROR(1/J404*(X404/H404),"0")</f>
        <v>1.6267361111111112</v>
      </c>
      <c r="BP404" s="64">
        <f>IFERROR(1/J404*(Y404/H404),"0")</f>
        <v>1.640625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104.11111111111111</v>
      </c>
      <c r="Y408" s="617">
        <f>IFERROR(Y404/H404,"0")+IFERROR(Y405/H405,"0")+IFERROR(Y406/H406,"0")+IFERROR(Y407/H407,"0")</f>
        <v>105</v>
      </c>
      <c r="Z408" s="617">
        <f>IFERROR(IF(Z404="",0,Z404),"0")+IFERROR(IF(Z405="",0,Z405),"0")+IFERROR(IF(Z406="",0,Z406),"0")+IFERROR(IF(Z407="",0,Z407),"0")</f>
        <v>1.9929000000000001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937</v>
      </c>
      <c r="Y409" s="617">
        <f>IFERROR(SUM(Y404:Y407),"0")</f>
        <v>945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246</v>
      </c>
      <c r="Y465" s="616">
        <f t="shared" ref="Y465:Y480" si="68">IFERROR(IF(X465="",0,CEILING((X465/$H465),1)*$H465),"")</f>
        <v>248.16000000000003</v>
      </c>
      <c r="Z465" s="36">
        <f t="shared" ref="Z465:Z470" si="69">IFERROR(IF(Y465=0,"",ROUNDUP(Y465/H465,0)*0.01196),"")</f>
        <v>0.56211999999999995</v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262.77272727272725</v>
      </c>
      <c r="BN465" s="64">
        <f t="shared" ref="BN465:BN480" si="71">IFERROR(Y465*I465/H465,"0")</f>
        <v>265.08</v>
      </c>
      <c r="BO465" s="64">
        <f t="shared" ref="BO465:BO480" si="72">IFERROR(1/J465*(X465/H465),"0")</f>
        <v>0.44798951048951047</v>
      </c>
      <c r="BP465" s="64">
        <f t="shared" ref="BP465:BP480" si="73">IFERROR(1/J465*(Y465/H465),"0")</f>
        <v>0.45192307692307693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151</v>
      </c>
      <c r="Y466" s="616">
        <f t="shared" si="68"/>
        <v>153.12</v>
      </c>
      <c r="Z466" s="36">
        <f t="shared" si="69"/>
        <v>0.34683999999999998</v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161.29545454545453</v>
      </c>
      <c r="BN466" s="64">
        <f t="shared" si="71"/>
        <v>163.56</v>
      </c>
      <c r="BO466" s="64">
        <f t="shared" si="72"/>
        <v>0.27498543123543123</v>
      </c>
      <c r="BP466" s="64">
        <f t="shared" si="73"/>
        <v>0.27884615384615385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248</v>
      </c>
      <c r="Y467" s="616">
        <f t="shared" si="68"/>
        <v>248.16000000000003</v>
      </c>
      <c r="Z467" s="36">
        <f t="shared" si="69"/>
        <v>0.56211999999999995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264.90909090909088</v>
      </c>
      <c r="BN467" s="64">
        <f t="shared" si="71"/>
        <v>265.08</v>
      </c>
      <c r="BO467" s="64">
        <f t="shared" si="72"/>
        <v>0.45163170163170163</v>
      </c>
      <c r="BP467" s="64">
        <f t="shared" si="73"/>
        <v>0.45192307692307693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742</v>
      </c>
      <c r="Y469" s="616">
        <f t="shared" si="68"/>
        <v>744.48</v>
      </c>
      <c r="Z469" s="36">
        <f t="shared" si="69"/>
        <v>1.6863600000000001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792.59090909090912</v>
      </c>
      <c r="BN469" s="64">
        <f t="shared" si="71"/>
        <v>795.2399999999999</v>
      </c>
      <c r="BO469" s="64">
        <f t="shared" si="72"/>
        <v>1.3512529137529139</v>
      </c>
      <c r="BP469" s="64">
        <f t="shared" si="73"/>
        <v>1.3557692307692308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262.68939393939394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264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3.1574400000000002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1387</v>
      </c>
      <c r="Y482" s="617">
        <f>IFERROR(SUM(Y465:Y480),"0")</f>
        <v>1393.92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408</v>
      </c>
      <c r="Y484" s="616">
        <f>IFERROR(IF(X484="",0,CEILING((X484/$H484),1)*$H484),"")</f>
        <v>411.84000000000003</v>
      </c>
      <c r="Z484" s="36">
        <f>IFERROR(IF(Y484=0,"",ROUNDUP(Y484/H484,0)*0.01196),"")</f>
        <v>0.93288000000000004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435.81818181818176</v>
      </c>
      <c r="BN484" s="64">
        <f>IFERROR(Y484*I484/H484,"0")</f>
        <v>439.91999999999996</v>
      </c>
      <c r="BO484" s="64">
        <f>IFERROR(1/J484*(X484/H484),"0")</f>
        <v>0.74300699300699302</v>
      </c>
      <c r="BP484" s="64">
        <f>IFERROR(1/J484*(Y484/H484),"0")</f>
        <v>0.75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77.272727272727266</v>
      </c>
      <c r="Y487" s="617">
        <f>IFERROR(Y484/H484,"0")+IFERROR(Y485/H485,"0")+IFERROR(Y486/H486,"0")</f>
        <v>78</v>
      </c>
      <c r="Z487" s="617">
        <f>IFERROR(IF(Z484="",0,Z484),"0")+IFERROR(IF(Z485="",0,Z485),"0")+IFERROR(IF(Z486="",0,Z486),"0")</f>
        <v>0.93288000000000004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408</v>
      </c>
      <c r="Y488" s="617">
        <f>IFERROR(SUM(Y484:Y486),"0")</f>
        <v>411.84000000000003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hidden="1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701</v>
      </c>
      <c r="Y492" s="616">
        <f t="shared" si="74"/>
        <v>702.24</v>
      </c>
      <c r="Z492" s="36">
        <f>IFERROR(IF(Y492=0,"",ROUNDUP(Y492/H492,0)*0.01196),"")</f>
        <v>1.5906800000000001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748.7954545454545</v>
      </c>
      <c r="BN492" s="64">
        <f t="shared" si="76"/>
        <v>750.11999999999989</v>
      </c>
      <c r="BO492" s="64">
        <f t="shared" si="77"/>
        <v>1.2765879953379953</v>
      </c>
      <c r="BP492" s="64">
        <f t="shared" si="78"/>
        <v>1.278846153846154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132.7651515151515</v>
      </c>
      <c r="Y499" s="617">
        <f>IFERROR(Y490/H490,"0")+IFERROR(Y491/H491,"0")+IFERROR(Y492/H492,"0")+IFERROR(Y493/H493,"0")+IFERROR(Y494/H494,"0")+IFERROR(Y495/H495,"0")+IFERROR(Y496/H496,"0")+IFERROR(Y497/H497,"0")+IFERROR(Y498/H498,"0")</f>
        <v>133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1.5906800000000001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701</v>
      </c>
      <c r="Y500" s="617">
        <f>IFERROR(SUM(Y490:Y498),"0")</f>
        <v>702.24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17000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17157.560000000001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17943.27810616756</v>
      </c>
      <c r="Y558" s="617">
        <f>IFERROR(SUM(BN22:BN554),"0")</f>
        <v>18109.523999999998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29</v>
      </c>
      <c r="Y559" s="38">
        <f>ROUNDUP(SUM(BP22:BP554),0)</f>
        <v>30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18668.27810616756</v>
      </c>
      <c r="Y560" s="617">
        <f>GrossWeightTotalR+PalletQtyTotalR*25</f>
        <v>18859.523999999998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3029.6953246677563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3057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34.177990000000008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5.3999999999999995</v>
      </c>
      <c r="C567" s="46">
        <f>IFERROR(Y37*1,"0")+IFERROR(Y38*1,"0")+IFERROR(Y39*1,"0")+IFERROR(Y40*1,"0")+IFERROR(Y44*1,"0")</f>
        <v>192.4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967</v>
      </c>
      <c r="E567" s="46">
        <f>IFERROR(Y86*1,"0")+IFERROR(Y87*1,"0")+IFERROR(Y88*1,"0")+IFERROR(Y92*1,"0")+IFERROR(Y93*1,"0")+IFERROR(Y94*1,"0")+IFERROR(Y95*1,"0")+IFERROR(Y96*1,"0")+IFERROR(Y97*1,"0")+IFERROR(Y98*1,"0")+IFERROR(Y99*1,"0")</f>
        <v>1509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1016.4000000000001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738.6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3447.6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82.56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141.6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221.70000000000002</v>
      </c>
      <c r="U567" s="46">
        <f>IFERROR(Y355*1,"0")+IFERROR(Y359*1,"0")+IFERROR(Y360*1,"0")+IFERROR(Y361*1,"0")</f>
        <v>24.299999999999997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5334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969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2508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3,00"/>
        <filter val="1 340,00"/>
        <filter val="1 387,00"/>
        <filter val="1 394,00"/>
        <filter val="1 577,00"/>
        <filter val="1 982,00"/>
        <filter val="1,50"/>
        <filter val="104,11"/>
        <filter val="11,00"/>
        <filter val="116,00"/>
        <filter val="118,00"/>
        <filter val="12,00"/>
        <filter val="128,54"/>
        <filter val="13,97"/>
        <filter val="130,00"/>
        <filter val="132,77"/>
        <filter val="137,78"/>
        <filter val="138,00"/>
        <filter val="14,00"/>
        <filter val="141,00"/>
        <filter val="15,00"/>
        <filter val="151,00"/>
        <filter val="169,00"/>
        <filter val="17 000,00"/>
        <filter val="17 943,28"/>
        <filter val="17,00"/>
        <filter val="175,00"/>
        <filter val="18 668,28"/>
        <filter val="18,00"/>
        <filter val="19,00"/>
        <filter val="191,00"/>
        <filter val="194,00"/>
        <filter val="2,10"/>
        <filter val="20,00"/>
        <filter val="20,83"/>
        <filter val="20,95"/>
        <filter val="218,73"/>
        <filter val="23,33"/>
        <filter val="239,33"/>
        <filter val="24,00"/>
        <filter val="243,00"/>
        <filter val="246,00"/>
        <filter val="248,00"/>
        <filter val="25,00"/>
        <filter val="26,06"/>
        <filter val="262,69"/>
        <filter val="270,00"/>
        <filter val="283,33"/>
        <filter val="286,04"/>
        <filter val="29"/>
        <filter val="3 029,70"/>
        <filter val="3 590,00"/>
        <filter val="30,00"/>
        <filter val="31,00"/>
        <filter val="320,00"/>
        <filter val="323,00"/>
        <filter val="34,91"/>
        <filter val="37,00"/>
        <filter val="372,00"/>
        <filter val="377,00"/>
        <filter val="38,91"/>
        <filter val="397,00"/>
        <filter val="405,00"/>
        <filter val="408,00"/>
        <filter val="416,00"/>
        <filter val="43,00"/>
        <filter val="433,00"/>
        <filter val="44,00"/>
        <filter val="440,00"/>
        <filter val="451,00"/>
        <filter val="46,31"/>
        <filter val="48,00"/>
        <filter val="5,00"/>
        <filter val="5,26"/>
        <filter val="5,33"/>
        <filter val="5,49"/>
        <filter val="5,56"/>
        <filter val="50,00"/>
        <filter val="51,00"/>
        <filter val="51,62"/>
        <filter val="524,00"/>
        <filter val="53,00"/>
        <filter val="550,00"/>
        <filter val="56,00"/>
        <filter val="566,00"/>
        <filter val="576,00"/>
        <filter val="58,75"/>
        <filter val="61,00"/>
        <filter val="613,00"/>
        <filter val="652,04"/>
        <filter val="655,00"/>
        <filter val="66,00"/>
        <filter val="7,04"/>
        <filter val="7,86"/>
        <filter val="701,00"/>
        <filter val="71,00"/>
        <filter val="732,00"/>
        <filter val="742,00"/>
        <filter val="77,27"/>
        <filter val="8,00"/>
        <filter val="8,33"/>
        <filter val="83,00"/>
        <filter val="91,00"/>
        <filter val="92,93"/>
        <filter val="936,00"/>
        <filter val="937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