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49DA89-032E-478D-A3C5-F4C09B2D89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Y363" i="1" s="1"/>
  <c r="P359" i="1"/>
  <c r="X357" i="1"/>
  <c r="X356" i="1"/>
  <c r="BO355" i="1"/>
  <c r="BM355" i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X561" i="1" s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172" i="1" l="1"/>
  <c r="BN172" i="1"/>
  <c r="Z172" i="1"/>
  <c r="BP209" i="1"/>
  <c r="BN209" i="1"/>
  <c r="Z209" i="1"/>
  <c r="BP234" i="1"/>
  <c r="BN234" i="1"/>
  <c r="Z234" i="1"/>
  <c r="BP252" i="1"/>
  <c r="BN252" i="1"/>
  <c r="Z252" i="1"/>
  <c r="BP254" i="1"/>
  <c r="BN254" i="1"/>
  <c r="Z254" i="1"/>
  <c r="BP312" i="1"/>
  <c r="BN312" i="1"/>
  <c r="Z312" i="1"/>
  <c r="BP344" i="1"/>
  <c r="BN344" i="1"/>
  <c r="Z344" i="1"/>
  <c r="BP373" i="1"/>
  <c r="BN373" i="1"/>
  <c r="Z373" i="1"/>
  <c r="BP418" i="1"/>
  <c r="BN418" i="1"/>
  <c r="Z418" i="1"/>
  <c r="BP449" i="1"/>
  <c r="BN449" i="1"/>
  <c r="Z449" i="1"/>
  <c r="BP480" i="1"/>
  <c r="BN480" i="1"/>
  <c r="Z480" i="1"/>
  <c r="BP498" i="1"/>
  <c r="BN498" i="1"/>
  <c r="Z498" i="1"/>
  <c r="BP529" i="1"/>
  <c r="BN529" i="1"/>
  <c r="Z529" i="1"/>
  <c r="Z24" i="1"/>
  <c r="BN24" i="1"/>
  <c r="Z44" i="1"/>
  <c r="Z45" i="1" s="1"/>
  <c r="BN44" i="1"/>
  <c r="BP44" i="1"/>
  <c r="Y45" i="1"/>
  <c r="Z49" i="1"/>
  <c r="BN49" i="1"/>
  <c r="Z61" i="1"/>
  <c r="BN61" i="1"/>
  <c r="Z73" i="1"/>
  <c r="BN73" i="1"/>
  <c r="Z88" i="1"/>
  <c r="BN88" i="1"/>
  <c r="Z93" i="1"/>
  <c r="BN93" i="1"/>
  <c r="Z104" i="1"/>
  <c r="BN104" i="1"/>
  <c r="Z120" i="1"/>
  <c r="BN120" i="1"/>
  <c r="Z139" i="1"/>
  <c r="BN139" i="1"/>
  <c r="J567" i="1"/>
  <c r="BP197" i="1"/>
  <c r="BN197" i="1"/>
  <c r="Z197" i="1"/>
  <c r="BP219" i="1"/>
  <c r="BN219" i="1"/>
  <c r="Z219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322" i="1"/>
  <c r="BN322" i="1"/>
  <c r="Z322" i="1"/>
  <c r="BP361" i="1"/>
  <c r="BN361" i="1"/>
  <c r="Z361" i="1"/>
  <c r="BP394" i="1"/>
  <c r="BN394" i="1"/>
  <c r="Z394" i="1"/>
  <c r="BP425" i="1"/>
  <c r="BN425" i="1"/>
  <c r="Z425" i="1"/>
  <c r="BP472" i="1"/>
  <c r="BN472" i="1"/>
  <c r="Z472" i="1"/>
  <c r="BP490" i="1"/>
  <c r="BN490" i="1"/>
  <c r="Z490" i="1"/>
  <c r="Y531" i="1"/>
  <c r="Y530" i="1"/>
  <c r="BP528" i="1"/>
  <c r="BN528" i="1"/>
  <c r="Z528" i="1"/>
  <c r="Z530" i="1" s="1"/>
  <c r="Y200" i="1"/>
  <c r="Y210" i="1"/>
  <c r="Y223" i="1"/>
  <c r="Y332" i="1"/>
  <c r="Y346" i="1"/>
  <c r="Y249" i="1"/>
  <c r="Y379" i="1"/>
  <c r="BP377" i="1"/>
  <c r="BN377" i="1"/>
  <c r="Z377" i="1"/>
  <c r="BP396" i="1"/>
  <c r="BN396" i="1"/>
  <c r="Z396" i="1"/>
  <c r="BP420" i="1"/>
  <c r="BN420" i="1"/>
  <c r="Z420" i="1"/>
  <c r="BP431" i="1"/>
  <c r="BN431" i="1"/>
  <c r="Z431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Z22" i="1"/>
  <c r="BN22" i="1"/>
  <c r="Y29" i="1"/>
  <c r="Z26" i="1"/>
  <c r="BN26" i="1"/>
  <c r="C567" i="1"/>
  <c r="Z40" i="1"/>
  <c r="BN40" i="1"/>
  <c r="Z51" i="1"/>
  <c r="BN51" i="1"/>
  <c r="Z59" i="1"/>
  <c r="BN59" i="1"/>
  <c r="Z65" i="1"/>
  <c r="BN65" i="1"/>
  <c r="BP65" i="1"/>
  <c r="Y68" i="1"/>
  <c r="Z71" i="1"/>
  <c r="BN71" i="1"/>
  <c r="BP71" i="1"/>
  <c r="Z75" i="1"/>
  <c r="BN75" i="1"/>
  <c r="Z86" i="1"/>
  <c r="BN86" i="1"/>
  <c r="Z95" i="1"/>
  <c r="BN95" i="1"/>
  <c r="Z99" i="1"/>
  <c r="BN99" i="1"/>
  <c r="Z106" i="1"/>
  <c r="BN106" i="1"/>
  <c r="Y115" i="1"/>
  <c r="Z118" i="1"/>
  <c r="BN118" i="1"/>
  <c r="Z122" i="1"/>
  <c r="BN122" i="1"/>
  <c r="Z133" i="1"/>
  <c r="BN133" i="1"/>
  <c r="Y136" i="1"/>
  <c r="Z143" i="1"/>
  <c r="BN143" i="1"/>
  <c r="BP143" i="1"/>
  <c r="Y146" i="1"/>
  <c r="H567" i="1"/>
  <c r="Y157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Y222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Y245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T567" i="1"/>
  <c r="Z314" i="1"/>
  <c r="BN314" i="1"/>
  <c r="Z320" i="1"/>
  <c r="BN320" i="1"/>
  <c r="BP320" i="1"/>
  <c r="Z328" i="1"/>
  <c r="BN328" i="1"/>
  <c r="Z336" i="1"/>
  <c r="BN336" i="1"/>
  <c r="Z341" i="1"/>
  <c r="BN341" i="1"/>
  <c r="BP341" i="1"/>
  <c r="Z342" i="1"/>
  <c r="BN342" i="1"/>
  <c r="Z348" i="1"/>
  <c r="BN348" i="1"/>
  <c r="BP348" i="1"/>
  <c r="Z355" i="1"/>
  <c r="Z356" i="1" s="1"/>
  <c r="BN355" i="1"/>
  <c r="BP355" i="1"/>
  <c r="Y356" i="1"/>
  <c r="Z359" i="1"/>
  <c r="BN359" i="1"/>
  <c r="BP359" i="1"/>
  <c r="Z367" i="1"/>
  <c r="BN367" i="1"/>
  <c r="Z371" i="1"/>
  <c r="BN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Y487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408" i="1"/>
  <c r="H9" i="1"/>
  <c r="A10" i="1"/>
  <c r="B567" i="1"/>
  <c r="X558" i="1"/>
  <c r="X559" i="1"/>
  <c r="Z23" i="1"/>
  <c r="BN23" i="1"/>
  <c r="BP23" i="1"/>
  <c r="Z25" i="1"/>
  <c r="BN25" i="1"/>
  <c r="Z27" i="1"/>
  <c r="BN27" i="1"/>
  <c r="Y28" i="1"/>
  <c r="X557" i="1"/>
  <c r="Z31" i="1"/>
  <c r="Z32" i="1" s="1"/>
  <c r="BN31" i="1"/>
  <c r="BP31" i="1"/>
  <c r="Y32" i="1"/>
  <c r="Z37" i="1"/>
  <c r="BN37" i="1"/>
  <c r="BP37" i="1"/>
  <c r="Z39" i="1"/>
  <c r="BN39" i="1"/>
  <c r="Y42" i="1"/>
  <c r="D567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Z68" i="1" s="1"/>
  <c r="BN66" i="1"/>
  <c r="BP66" i="1"/>
  <c r="Z72" i="1"/>
  <c r="BN72" i="1"/>
  <c r="Z74" i="1"/>
  <c r="BN74" i="1"/>
  <c r="Z76" i="1"/>
  <c r="BN76" i="1"/>
  <c r="Y77" i="1"/>
  <c r="Z80" i="1"/>
  <c r="Z82" i="1" s="1"/>
  <c r="BN80" i="1"/>
  <c r="BP80" i="1"/>
  <c r="Y83" i="1"/>
  <c r="E567" i="1"/>
  <c r="Y90" i="1"/>
  <c r="Y89" i="1"/>
  <c r="Y101" i="1"/>
  <c r="BP92" i="1"/>
  <c r="BN92" i="1"/>
  <c r="Z92" i="1"/>
  <c r="BP96" i="1"/>
  <c r="BN96" i="1"/>
  <c r="Z96" i="1"/>
  <c r="Y100" i="1"/>
  <c r="BP105" i="1"/>
  <c r="BN105" i="1"/>
  <c r="Z105" i="1"/>
  <c r="BP113" i="1"/>
  <c r="BN113" i="1"/>
  <c r="Z113" i="1"/>
  <c r="Y125" i="1"/>
  <c r="Y124" i="1"/>
  <c r="BP117" i="1"/>
  <c r="BN117" i="1"/>
  <c r="Z117" i="1"/>
  <c r="F9" i="1"/>
  <c r="J9" i="1"/>
  <c r="Y41" i="1"/>
  <c r="Y56" i="1"/>
  <c r="BP87" i="1"/>
  <c r="BN87" i="1"/>
  <c r="Z87" i="1"/>
  <c r="Z89" i="1" s="1"/>
  <c r="BP94" i="1"/>
  <c r="BN94" i="1"/>
  <c r="Z94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F567" i="1"/>
  <c r="Y108" i="1"/>
  <c r="Z119" i="1"/>
  <c r="BN119" i="1"/>
  <c r="Z121" i="1"/>
  <c r="BN121" i="1"/>
  <c r="Z123" i="1"/>
  <c r="BN123" i="1"/>
  <c r="Z127" i="1"/>
  <c r="Z129" i="1" s="1"/>
  <c r="BN127" i="1"/>
  <c r="BP127" i="1"/>
  <c r="Y130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BP280" i="1"/>
  <c r="BN280" i="1"/>
  <c r="Z280" i="1"/>
  <c r="Y151" i="1"/>
  <c r="Y167" i="1"/>
  <c r="Y194" i="1"/>
  <c r="Y239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Y308" i="1"/>
  <c r="Y317" i="1"/>
  <c r="Y325" i="1"/>
  <c r="Y333" i="1"/>
  <c r="Y339" i="1"/>
  <c r="Y345" i="1"/>
  <c r="Y351" i="1"/>
  <c r="Y362" i="1"/>
  <c r="Y374" i="1"/>
  <c r="Y380" i="1"/>
  <c r="Y384" i="1"/>
  <c r="Y397" i="1"/>
  <c r="Y409" i="1"/>
  <c r="Y413" i="1"/>
  <c r="X567" i="1"/>
  <c r="Y427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522" i="1"/>
  <c r="BN522" i="1"/>
  <c r="Z522" i="1"/>
  <c r="BP524" i="1"/>
  <c r="BN524" i="1"/>
  <c r="Z524" i="1"/>
  <c r="Y526" i="1"/>
  <c r="Y535" i="1"/>
  <c r="BP533" i="1"/>
  <c r="BN533" i="1"/>
  <c r="Z533" i="1"/>
  <c r="Y536" i="1"/>
  <c r="Q567" i="1"/>
  <c r="Y567" i="1"/>
  <c r="Y266" i="1"/>
  <c r="Y288" i="1"/>
  <c r="R567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BN315" i="1"/>
  <c r="Y318" i="1"/>
  <c r="Z321" i="1"/>
  <c r="BN321" i="1"/>
  <c r="Z323" i="1"/>
  <c r="BN323" i="1"/>
  <c r="Z327" i="1"/>
  <c r="BN327" i="1"/>
  <c r="BP327" i="1"/>
  <c r="Z329" i="1"/>
  <c r="BN329" i="1"/>
  <c r="Z331" i="1"/>
  <c r="BN331" i="1"/>
  <c r="Z335" i="1"/>
  <c r="BN335" i="1"/>
  <c r="BP335" i="1"/>
  <c r="Z337" i="1"/>
  <c r="BN337" i="1"/>
  <c r="Z343" i="1"/>
  <c r="BN343" i="1"/>
  <c r="Z349" i="1"/>
  <c r="BN349" i="1"/>
  <c r="Y357" i="1"/>
  <c r="Z360" i="1"/>
  <c r="Z362" i="1" s="1"/>
  <c r="BN360" i="1"/>
  <c r="V567" i="1"/>
  <c r="Z368" i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W567" i="1"/>
  <c r="Z393" i="1"/>
  <c r="BN393" i="1"/>
  <c r="Z395" i="1"/>
  <c r="BN395" i="1"/>
  <c r="Y398" i="1"/>
  <c r="Z405" i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BP424" i="1"/>
  <c r="BN424" i="1"/>
  <c r="BP426" i="1"/>
  <c r="BN426" i="1"/>
  <c r="Z426" i="1"/>
  <c r="Y428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Z505" i="1"/>
  <c r="BP503" i="1"/>
  <c r="BN503" i="1"/>
  <c r="Z503" i="1"/>
  <c r="Y505" i="1"/>
  <c r="AC567" i="1"/>
  <c r="Z567" i="1"/>
  <c r="Y451" i="1"/>
  <c r="BP485" i="1"/>
  <c r="BN485" i="1"/>
  <c r="Z485" i="1"/>
  <c r="Z487" i="1" s="1"/>
  <c r="Y500" i="1"/>
  <c r="BP493" i="1"/>
  <c r="BN493" i="1"/>
  <c r="Z493" i="1"/>
  <c r="Z499" i="1" s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10" i="1" l="1"/>
  <c r="Z351" i="1"/>
  <c r="Z345" i="1"/>
  <c r="Z451" i="1"/>
  <c r="Z282" i="1"/>
  <c r="Z266" i="1"/>
  <c r="Z194" i="1"/>
  <c r="Z178" i="1"/>
  <c r="Z156" i="1"/>
  <c r="Z28" i="1"/>
  <c r="X560" i="1"/>
  <c r="Z542" i="1"/>
  <c r="Z518" i="1"/>
  <c r="Z256" i="1"/>
  <c r="Z408" i="1"/>
  <c r="Z374" i="1"/>
  <c r="Z332" i="1"/>
  <c r="Z324" i="1"/>
  <c r="Z317" i="1"/>
  <c r="Z445" i="1"/>
  <c r="Y558" i="1"/>
  <c r="Z397" i="1"/>
  <c r="Z222" i="1"/>
  <c r="Z77" i="1"/>
  <c r="Z55" i="1"/>
  <c r="Y557" i="1"/>
  <c r="Y559" i="1"/>
  <c r="Y560" i="1" s="1"/>
  <c r="Z535" i="1"/>
  <c r="Z124" i="1"/>
  <c r="Z108" i="1"/>
  <c r="Z427" i="1"/>
  <c r="Z338" i="1"/>
  <c r="Z481" i="1"/>
  <c r="Z274" i="1"/>
  <c r="Z239" i="1"/>
  <c r="Z210" i="1"/>
  <c r="Z100" i="1"/>
  <c r="Z62" i="1"/>
  <c r="Z562" i="1" s="1"/>
  <c r="Z41" i="1"/>
  <c r="Y561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<sst xmlns="http://schemas.openxmlformats.org/spreadsheetml/2006/main" count="2498" uniqueCount="893">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</sst>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topLeftCell="A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872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6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0.625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2000</v>
      </c>
      <c r="Y367" s="616">
        <f t="shared" ref="Y367:Y373" si="57">IFERROR(IF(X367="",0,CEILING((X367/$H367),1)*$H367),"")</f>
        <v>2010</v>
      </c>
      <c r="Z367" s="36">
        <f>IFERROR(IF(Y367=0,"",ROUNDUP(Y367/H367,0)*0.02175),"")</f>
        <v>2.9144999999999999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2064</v>
      </c>
      <c r="BN367" s="64">
        <f t="shared" ref="BN367:BN373" si="59">IFERROR(Y367*I367/H367,"0")</f>
        <v>2074.3200000000002</v>
      </c>
      <c r="BO367" s="64">
        <f t="shared" ref="BO367:BO373" si="60">IFERROR(1/J367*(X367/H367),"0")</f>
        <v>2.7777777777777777</v>
      </c>
      <c r="BP367" s="64">
        <f t="shared" ref="BP367:BP373" si="61">IFERROR(1/J367*(Y367/H367),"0")</f>
        <v>2.7916666666666665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500</v>
      </c>
      <c r="Y368" s="616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166.66666666666669</v>
      </c>
      <c r="Y374" s="617">
        <f>IFERROR(Y367/H367,"0")+IFERROR(Y368/H368,"0")+IFERROR(Y369/H369,"0")+IFERROR(Y370/H370,"0")+IFERROR(Y371/H371,"0")+IFERROR(Y372/H372,"0")+IFERROR(Y373/H373,"0")</f>
        <v>168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3.6539999999999999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2500</v>
      </c>
      <c r="Y375" s="617">
        <f>IFERROR(SUM(Y367:Y373),"0")</f>
        <v>2520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1500</v>
      </c>
      <c r="Y377" s="616">
        <f>IFERROR(IF(X377="",0,CEILING((X377/$H377),1)*$H377),"")</f>
        <v>1500</v>
      </c>
      <c r="Z377" s="36">
        <f>IFERROR(IF(Y377=0,"",ROUNDUP(Y377/H377,0)*0.02175),"")</f>
        <v>2.1749999999999998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1548</v>
      </c>
      <c r="BN377" s="64">
        <f>IFERROR(Y377*I377/H377,"0")</f>
        <v>1548</v>
      </c>
      <c r="BO377" s="64">
        <f>IFERROR(1/J377*(X377/H377),"0")</f>
        <v>2.083333333333333</v>
      </c>
      <c r="BP377" s="64">
        <f>IFERROR(1/J377*(Y377/H377),"0")</f>
        <v>2.083333333333333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100</v>
      </c>
      <c r="Y379" s="617">
        <f>IFERROR(Y377/H377,"0")+IFERROR(Y378/H378,"0")</f>
        <v>100</v>
      </c>
      <c r="Z379" s="617">
        <f>IFERROR(IF(Z377="",0,Z377),"0")+IFERROR(IF(Z378="",0,Z378),"0")</f>
        <v>2.1749999999999998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1500</v>
      </c>
      <c r="Y380" s="617">
        <f>IFERROR(SUM(Y377:Y378),"0")</f>
        <v>1500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500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528.83333333333337</v>
      </c>
      <c r="BN404" s="64">
        <f>IFERROR(Y404*I404/H404,"0")</f>
        <v>533.06399999999996</v>
      </c>
      <c r="BO404" s="64">
        <f>IFERROR(1/J404*(X404/H404),"0")</f>
        <v>0.86805555555555558</v>
      </c>
      <c r="BP404" s="64">
        <f>IFERROR(1/J404*(Y404/H404),"0")</f>
        <v>0.875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55.555555555555557</v>
      </c>
      <c r="Y408" s="617">
        <f>IFERROR(Y404/H404,"0")+IFERROR(Y405/H405,"0")+IFERROR(Y406/H406,"0")+IFERROR(Y407/H407,"0")</f>
        <v>56</v>
      </c>
      <c r="Z408" s="617">
        <f>IFERROR(IF(Z404="",0,Z404),"0")+IFERROR(IF(Z405="",0,Z405),"0")+IFERROR(IF(Z406="",0,Z406),"0")+IFERROR(IF(Z407="",0,Z407),"0")</f>
        <v>1.06288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500</v>
      </c>
      <c r="Y409" s="617">
        <f>IFERROR(SUM(Y404:Y407),"0")</f>
        <v>504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18"/>
      <c r="AB481" s="618"/>
      <c r="AC481" s="618"/>
    </row>
    <row r="482" spans="1:68" hidden="1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0</v>
      </c>
      <c r="Y482" s="617">
        <f>IFERROR(SUM(Y465:Y480),"0")</f>
        <v>0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hidden="1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hidden="1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4500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4524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4656.833333333333</v>
      </c>
      <c r="Y558" s="617">
        <f>IFERROR(SUM(BN22:BN554),"0")</f>
        <v>4681.7040000000006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7</v>
      </c>
      <c r="Y559" s="38">
        <f>ROUNDUP(SUM(BP22:BP554),0)</f>
        <v>7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4831.833333333333</v>
      </c>
      <c r="Y560" s="617">
        <f>GrossWeightTotalR+PalletQtyTotalR*25</f>
        <v>4856.7040000000006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322.22222222222223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324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6.8918799999999996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4020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504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66,67"/>
        <filter val="2 000,00"/>
        <filter val="2 500,00"/>
        <filter val="322,22"/>
        <filter val="4 500,00"/>
        <filter val="4 656,83"/>
        <filter val="4 831,83"/>
        <filter val="500,00"/>
        <filter val="55,56"/>
        <filter val="7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