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F65A73-16E8-4497-947C-8F7AAB9804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100" i="1" s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58" i="1" s="1"/>
  <c r="Y22" i="1"/>
  <c r="P22" i="1"/>
  <c r="H10" i="1"/>
  <c r="A9" i="1"/>
  <c r="F10" i="1" s="1"/>
  <c r="D7" i="1"/>
  <c r="Q6" i="1"/>
  <c r="P2" i="1"/>
  <c r="BP207" i="1" l="1"/>
  <c r="BN207" i="1"/>
  <c r="Z207" i="1"/>
  <c r="BP232" i="1"/>
  <c r="BN232" i="1"/>
  <c r="Z232" i="1"/>
  <c r="Y248" i="1"/>
  <c r="BP247" i="1"/>
  <c r="BN247" i="1"/>
  <c r="Z247" i="1"/>
  <c r="Z248" i="1" s="1"/>
  <c r="P567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Y296" i="1"/>
  <c r="BP295" i="1"/>
  <c r="BN295" i="1"/>
  <c r="Z295" i="1"/>
  <c r="Z296" i="1" s="1"/>
  <c r="BP300" i="1"/>
  <c r="BN300" i="1"/>
  <c r="Z300" i="1"/>
  <c r="BP336" i="1"/>
  <c r="BN336" i="1"/>
  <c r="Z336" i="1"/>
  <c r="BP342" i="1"/>
  <c r="BN342" i="1"/>
  <c r="Z342" i="1"/>
  <c r="BP371" i="1"/>
  <c r="BN371" i="1"/>
  <c r="Z371" i="1"/>
  <c r="BP418" i="1"/>
  <c r="BN418" i="1"/>
  <c r="Z418" i="1"/>
  <c r="BP449" i="1"/>
  <c r="BN449" i="1"/>
  <c r="Z449" i="1"/>
  <c r="BP480" i="1"/>
  <c r="BN480" i="1"/>
  <c r="Z480" i="1"/>
  <c r="BP498" i="1"/>
  <c r="BN498" i="1"/>
  <c r="Z498" i="1"/>
  <c r="BP529" i="1"/>
  <c r="BN529" i="1"/>
  <c r="Z529" i="1"/>
  <c r="Z27" i="1"/>
  <c r="BN27" i="1"/>
  <c r="X557" i="1"/>
  <c r="Z52" i="1"/>
  <c r="BN52" i="1"/>
  <c r="Z66" i="1"/>
  <c r="BN66" i="1"/>
  <c r="Y78" i="1"/>
  <c r="Z80" i="1"/>
  <c r="BN80" i="1"/>
  <c r="E567" i="1"/>
  <c r="Z94" i="1"/>
  <c r="BN94" i="1"/>
  <c r="Z107" i="1"/>
  <c r="BN107" i="1"/>
  <c r="Z120" i="1"/>
  <c r="BN120" i="1"/>
  <c r="Z143" i="1"/>
  <c r="BN143" i="1"/>
  <c r="Z174" i="1"/>
  <c r="BN174" i="1"/>
  <c r="BP193" i="1"/>
  <c r="BN193" i="1"/>
  <c r="Z193" i="1"/>
  <c r="BP217" i="1"/>
  <c r="BN217" i="1"/>
  <c r="Z217" i="1"/>
  <c r="BP242" i="1"/>
  <c r="BN242" i="1"/>
  <c r="Z242" i="1"/>
  <c r="BP262" i="1"/>
  <c r="BN262" i="1"/>
  <c r="Z262" i="1"/>
  <c r="BP320" i="1"/>
  <c r="BN320" i="1"/>
  <c r="Z320" i="1"/>
  <c r="BP341" i="1"/>
  <c r="BN341" i="1"/>
  <c r="Z341" i="1"/>
  <c r="BP361" i="1"/>
  <c r="BN361" i="1"/>
  <c r="Z361" i="1"/>
  <c r="BP394" i="1"/>
  <c r="BN394" i="1"/>
  <c r="Z394" i="1"/>
  <c r="BP425" i="1"/>
  <c r="BN425" i="1"/>
  <c r="Z425" i="1"/>
  <c r="BP472" i="1"/>
  <c r="BN472" i="1"/>
  <c r="Z472" i="1"/>
  <c r="BP490" i="1"/>
  <c r="BN490" i="1"/>
  <c r="Z490" i="1"/>
  <c r="Y531" i="1"/>
  <c r="Y530" i="1"/>
  <c r="BP528" i="1"/>
  <c r="BN528" i="1"/>
  <c r="Z528" i="1"/>
  <c r="B567" i="1"/>
  <c r="X559" i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Z92" i="1"/>
  <c r="BN92" i="1"/>
  <c r="BP92" i="1"/>
  <c r="Z96" i="1"/>
  <c r="BN96" i="1"/>
  <c r="Z105" i="1"/>
  <c r="BN105" i="1"/>
  <c r="Z111" i="1"/>
  <c r="BN111" i="1"/>
  <c r="Z118" i="1"/>
  <c r="BN118" i="1"/>
  <c r="Z122" i="1"/>
  <c r="BN122" i="1"/>
  <c r="Z139" i="1"/>
  <c r="BN139" i="1"/>
  <c r="Y145" i="1"/>
  <c r="Z154" i="1"/>
  <c r="BN154" i="1"/>
  <c r="Z172" i="1"/>
  <c r="BN172" i="1"/>
  <c r="Z176" i="1"/>
  <c r="BN176" i="1"/>
  <c r="Z181" i="1"/>
  <c r="BN181" i="1"/>
  <c r="BP181" i="1"/>
  <c r="Z182" i="1"/>
  <c r="BN182" i="1"/>
  <c r="Z183" i="1"/>
  <c r="BN183" i="1"/>
  <c r="Y184" i="1"/>
  <c r="Z197" i="1"/>
  <c r="BN197" i="1"/>
  <c r="BP197" i="1"/>
  <c r="Z205" i="1"/>
  <c r="BN205" i="1"/>
  <c r="Z209" i="1"/>
  <c r="BN209" i="1"/>
  <c r="BP215" i="1"/>
  <c r="BN215" i="1"/>
  <c r="Z215" i="1"/>
  <c r="Y227" i="1"/>
  <c r="BP225" i="1"/>
  <c r="BN225" i="1"/>
  <c r="Z225" i="1"/>
  <c r="BP238" i="1"/>
  <c r="BN238" i="1"/>
  <c r="Z238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X560" i="1"/>
  <c r="BP219" i="1"/>
  <c r="BN219" i="1"/>
  <c r="Z219" i="1"/>
  <c r="BP234" i="1"/>
  <c r="BN234" i="1"/>
  <c r="Z234" i="1"/>
  <c r="BP252" i="1"/>
  <c r="BN252" i="1"/>
  <c r="Z252" i="1"/>
  <c r="BP254" i="1"/>
  <c r="BN254" i="1"/>
  <c r="Z254" i="1"/>
  <c r="BP264" i="1"/>
  <c r="BN264" i="1"/>
  <c r="Z264" i="1"/>
  <c r="Y223" i="1"/>
  <c r="Y244" i="1"/>
  <c r="Y249" i="1"/>
  <c r="Z281" i="1"/>
  <c r="BN281" i="1"/>
  <c r="Z312" i="1"/>
  <c r="BN312" i="1"/>
  <c r="Z316" i="1"/>
  <c r="BN316" i="1"/>
  <c r="Y324" i="1"/>
  <c r="Z322" i="1"/>
  <c r="BN322" i="1"/>
  <c r="Z330" i="1"/>
  <c r="BN330" i="1"/>
  <c r="Y346" i="1"/>
  <c r="Z344" i="1"/>
  <c r="BN344" i="1"/>
  <c r="Y345" i="1"/>
  <c r="Z348" i="1"/>
  <c r="BN348" i="1"/>
  <c r="Z355" i="1"/>
  <c r="Z356" i="1" s="1"/>
  <c r="BN355" i="1"/>
  <c r="BP355" i="1"/>
  <c r="Y356" i="1"/>
  <c r="Z359" i="1"/>
  <c r="BN359" i="1"/>
  <c r="BP359" i="1"/>
  <c r="Z369" i="1"/>
  <c r="BN369" i="1"/>
  <c r="Z373" i="1"/>
  <c r="BN373" i="1"/>
  <c r="Y379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Y362" i="1"/>
  <c r="BP383" i="1"/>
  <c r="BN38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BP349" i="1"/>
  <c r="BN349" i="1"/>
  <c r="Z349" i="1"/>
  <c r="Z351" i="1" s="1"/>
  <c r="Y351" i="1"/>
  <c r="BP393" i="1"/>
  <c r="BN393" i="1"/>
  <c r="Z393" i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BP343" i="1"/>
  <c r="BN343" i="1"/>
  <c r="Z343" i="1"/>
  <c r="Y352" i="1"/>
  <c r="BP360" i="1"/>
  <c r="BN360" i="1"/>
  <c r="Z360" i="1"/>
  <c r="BP370" i="1"/>
  <c r="BN370" i="1"/>
  <c r="Z370" i="1"/>
  <c r="Z374" i="1" s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10" i="1" l="1"/>
  <c r="Z408" i="1"/>
  <c r="Z362" i="1"/>
  <c r="Z345" i="1"/>
  <c r="Z227" i="1"/>
  <c r="Z184" i="1"/>
  <c r="Z530" i="1"/>
  <c r="Z499" i="1"/>
  <c r="Z266" i="1"/>
  <c r="Z397" i="1"/>
  <c r="Z239" i="1"/>
  <c r="Z222" i="1"/>
  <c r="Z100" i="1"/>
  <c r="Z62" i="1"/>
  <c r="Z41" i="1"/>
  <c r="Z542" i="1"/>
  <c r="Z518" i="1"/>
  <c r="Z256" i="1"/>
  <c r="Z445" i="1"/>
  <c r="Z317" i="1"/>
  <c r="Z282" i="1"/>
  <c r="Z210" i="1"/>
  <c r="Z108" i="1"/>
  <c r="Z89" i="1"/>
  <c r="Z68" i="1"/>
  <c r="Z55" i="1"/>
  <c r="Y557" i="1"/>
  <c r="Y559" i="1"/>
  <c r="Z28" i="1"/>
  <c r="Z535" i="1"/>
  <c r="Z178" i="1"/>
  <c r="Z124" i="1"/>
  <c r="Z481" i="1"/>
  <c r="Z427" i="1"/>
  <c r="Z274" i="1"/>
  <c r="Y558" i="1"/>
  <c r="Y560" i="1" s="1"/>
  <c r="Z338" i="1"/>
  <c r="Z332" i="1"/>
  <c r="Y561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<sst xmlns="http://schemas.openxmlformats.org/spreadsheetml/2006/main" count="2498" uniqueCount="893">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</sst>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175" sqref="AA175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866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4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0.54166666666666663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8.3999999999999986</v>
      </c>
      <c r="Y175" s="616">
        <f t="shared" si="26"/>
        <v>8.4</v>
      </c>
      <c r="Z175" s="36">
        <f>IFERROR(IF(Y175=0,"",ROUNDUP(Y175/H175,0)*0.00502),"")</f>
        <v>2.0080000000000001E-2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8.7999999999999989</v>
      </c>
      <c r="BN175" s="64">
        <f t="shared" si="28"/>
        <v>8.8000000000000007</v>
      </c>
      <c r="BO175" s="64">
        <f t="shared" si="29"/>
        <v>1.7094017094017092E-2</v>
      </c>
      <c r="BP175" s="64">
        <f t="shared" si="30"/>
        <v>1.7094017094017096E-2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3.9999999999999991</v>
      </c>
      <c r="Y178" s="617">
        <f>IFERROR(Y169/H169,"0")+IFERROR(Y170/H170,"0")+IFERROR(Y171/H171,"0")+IFERROR(Y172/H172,"0")+IFERROR(Y173/H173,"0")+IFERROR(Y174/H174,"0")+IFERROR(Y175/H175,"0")+IFERROR(Y176/H176,"0")+IFERROR(Y177/H177,"0")</f>
        <v>4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2.0080000000000001E-2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8.3999999999999986</v>
      </c>
      <c r="Y179" s="617">
        <f>IFERROR(SUM(Y169:Y177),"0")</f>
        <v>8.4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160</v>
      </c>
      <c r="Y202" s="616">
        <f t="shared" ref="Y202:Y209" si="31">IFERROR(IF(X202="",0,CEILING((X202/$H202),1)*$H202),"")</f>
        <v>162</v>
      </c>
      <c r="Z202" s="36">
        <f>IFERROR(IF(Y202=0,"",ROUNDUP(Y202/H202,0)*0.00902),"")</f>
        <v>0.27060000000000001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166.22222222222223</v>
      </c>
      <c r="BN202" s="64">
        <f t="shared" ref="BN202:BN209" si="33">IFERROR(Y202*I202/H202,"0")</f>
        <v>168.3</v>
      </c>
      <c r="BO202" s="64">
        <f t="shared" ref="BO202:BO209" si="34">IFERROR(1/J202*(X202/H202),"0")</f>
        <v>0.22446689113355778</v>
      </c>
      <c r="BP202" s="64">
        <f t="shared" ref="BP202:BP209" si="35">IFERROR(1/J202*(Y202/H202),"0")</f>
        <v>0.22727272727272727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100</v>
      </c>
      <c r="Y203" s="616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280</v>
      </c>
      <c r="Y204" s="616">
        <f t="shared" si="31"/>
        <v>280.8</v>
      </c>
      <c r="Z204" s="36">
        <f>IFERROR(IF(Y204=0,"",ROUNDUP(Y204/H204,0)*0.00902),"")</f>
        <v>0.46904000000000001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290.88888888888891</v>
      </c>
      <c r="BN204" s="64">
        <f t="shared" si="33"/>
        <v>291.72000000000003</v>
      </c>
      <c r="BO204" s="64">
        <f t="shared" si="34"/>
        <v>0.39281705948372614</v>
      </c>
      <c r="BP204" s="64">
        <f t="shared" si="35"/>
        <v>0.39393939393939392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150</v>
      </c>
      <c r="Y205" s="616">
        <f t="shared" si="31"/>
        <v>151.20000000000002</v>
      </c>
      <c r="Z205" s="36">
        <f>IFERROR(IF(Y205=0,"",ROUNDUP(Y205/H205,0)*0.00902),"")</f>
        <v>0.25256000000000001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155.83333333333331</v>
      </c>
      <c r="BN205" s="64">
        <f t="shared" si="33"/>
        <v>157.08000000000001</v>
      </c>
      <c r="BO205" s="64">
        <f t="shared" si="34"/>
        <v>0.21043771043771042</v>
      </c>
      <c r="BP205" s="64">
        <f t="shared" si="35"/>
        <v>0.21212121212121213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127.77777777777777</v>
      </c>
      <c r="Y210" s="617">
        <f>IFERROR(Y202/H202,"0")+IFERROR(Y203/H203,"0")+IFERROR(Y204/H204,"0")+IFERROR(Y205/H205,"0")+IFERROR(Y206/H206,"0")+IFERROR(Y207/H207,"0")+IFERROR(Y208/H208,"0")+IFERROR(Y209/H209,"0")</f>
        <v>129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1.1635800000000001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690</v>
      </c>
      <c r="Y211" s="617">
        <f>IFERROR(SUM(Y202:Y209),"0")</f>
        <v>696.60000000000014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140</v>
      </c>
      <c r="Y213" s="616">
        <f t="shared" ref="Y213:Y221" si="36">IFERROR(IF(X213="",0,CEILING((X213/$H213),1)*$H213),"")</f>
        <v>145.79999999999998</v>
      </c>
      <c r="Z213" s="36">
        <f>IFERROR(IF(Y213=0,"",ROUNDUP(Y213/H213,0)*0.01898),"")</f>
        <v>0.34164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148.97037037037035</v>
      </c>
      <c r="BN213" s="64">
        <f t="shared" ref="BN213:BN221" si="38">IFERROR(Y213*I213/H213,"0")</f>
        <v>155.142</v>
      </c>
      <c r="BO213" s="64">
        <f t="shared" ref="BO213:BO221" si="39">IFERROR(1/J213*(X213/H213),"0")</f>
        <v>0.27006172839506176</v>
      </c>
      <c r="BP213" s="64">
        <f t="shared" ref="BP213:BP221" si="40">IFERROR(1/J213*(Y213/H213),"0")</f>
        <v>0.28125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60</v>
      </c>
      <c r="Y215" s="616">
        <f t="shared" si="36"/>
        <v>60.899999999999991</v>
      </c>
      <c r="Z215" s="36">
        <f>IFERROR(IF(Y215=0,"",ROUNDUP(Y215/H215,0)*0.01898),"")</f>
        <v>0.13286000000000001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63.57931034482759</v>
      </c>
      <c r="BN215" s="64">
        <f t="shared" si="38"/>
        <v>64.532999999999987</v>
      </c>
      <c r="BO215" s="64">
        <f t="shared" si="39"/>
        <v>0.10775862068965518</v>
      </c>
      <c r="BP215" s="64">
        <f t="shared" si="40"/>
        <v>0.109375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276</v>
      </c>
      <c r="Y216" s="616">
        <f t="shared" si="36"/>
        <v>276</v>
      </c>
      <c r="Z216" s="36">
        <f t="shared" ref="Z216:Z221" si="41">IFERROR(IF(Y216=0,"",ROUNDUP(Y216/H216,0)*0.00651),"")</f>
        <v>0.74865000000000004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307.05</v>
      </c>
      <c r="BN216" s="64">
        <f t="shared" si="38"/>
        <v>307.05</v>
      </c>
      <c r="BO216" s="64">
        <f t="shared" si="39"/>
        <v>0.63186813186813195</v>
      </c>
      <c r="BP216" s="64">
        <f t="shared" si="40"/>
        <v>0.63186813186813195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192</v>
      </c>
      <c r="Y218" s="616">
        <f t="shared" si="36"/>
        <v>192</v>
      </c>
      <c r="Z218" s="36">
        <f t="shared" si="41"/>
        <v>0.52080000000000004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212.16000000000003</v>
      </c>
      <c r="BN218" s="64">
        <f t="shared" si="38"/>
        <v>212.16000000000003</v>
      </c>
      <c r="BO218" s="64">
        <f t="shared" si="39"/>
        <v>0.43956043956043961</v>
      </c>
      <c r="BP218" s="64">
        <f t="shared" si="40"/>
        <v>0.43956043956043961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192</v>
      </c>
      <c r="Y219" s="616">
        <f t="shared" si="36"/>
        <v>192</v>
      </c>
      <c r="Z219" s="36">
        <f t="shared" si="41"/>
        <v>0.52080000000000004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212.16000000000003</v>
      </c>
      <c r="BN219" s="64">
        <f t="shared" si="38"/>
        <v>212.16000000000003</v>
      </c>
      <c r="BO219" s="64">
        <f t="shared" si="39"/>
        <v>0.43956043956043961</v>
      </c>
      <c r="BP219" s="64">
        <f t="shared" si="40"/>
        <v>0.43956043956043961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156</v>
      </c>
      <c r="Y220" s="616">
        <f t="shared" si="36"/>
        <v>156</v>
      </c>
      <c r="Z220" s="36">
        <f t="shared" si="41"/>
        <v>0.42315000000000003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172.38000000000002</v>
      </c>
      <c r="BN220" s="64">
        <f t="shared" si="38"/>
        <v>172.38000000000002</v>
      </c>
      <c r="BO220" s="64">
        <f t="shared" si="39"/>
        <v>0.35714285714285715</v>
      </c>
      <c r="BP220" s="64">
        <f t="shared" si="40"/>
        <v>0.35714285714285715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216</v>
      </c>
      <c r="Y221" s="616">
        <f t="shared" si="36"/>
        <v>216</v>
      </c>
      <c r="Z221" s="36">
        <f t="shared" si="41"/>
        <v>0.58589999999999998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239.21999999999997</v>
      </c>
      <c r="BN221" s="64">
        <f t="shared" si="38"/>
        <v>239.21999999999997</v>
      </c>
      <c r="BO221" s="64">
        <f t="shared" si="39"/>
        <v>0.49450549450549453</v>
      </c>
      <c r="BP221" s="64">
        <f t="shared" si="40"/>
        <v>0.49450549450549453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454.18050234142186</v>
      </c>
      <c r="Y222" s="617">
        <f>IFERROR(Y213/H213,"0")+IFERROR(Y214/H214,"0")+IFERROR(Y215/H215,"0")+IFERROR(Y216/H216,"0")+IFERROR(Y217/H217,"0")+IFERROR(Y218/H218,"0")+IFERROR(Y219/H219,"0")+IFERROR(Y220/H220,"0")+IFERROR(Y221/H221,"0")</f>
        <v>455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3.2738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1232</v>
      </c>
      <c r="Y223" s="617">
        <f>IFERROR(SUM(Y213:Y221),"0")</f>
        <v>1238.7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19.2</v>
      </c>
      <c r="Y225" s="616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21.216000000000001</v>
      </c>
      <c r="BN225" s="64">
        <f>IFERROR(Y225*I225/H225,"0")</f>
        <v>21.216000000000001</v>
      </c>
      <c r="BO225" s="64">
        <f>IFERROR(1/J225*(X225/H225),"0")</f>
        <v>4.3956043956043959E-2</v>
      </c>
      <c r="BP225" s="64">
        <f>IFERROR(1/J225*(Y225/H225),"0")</f>
        <v>4.3956043956043959E-2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14.4</v>
      </c>
      <c r="Y226" s="616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15.912000000000001</v>
      </c>
      <c r="BN226" s="64">
        <f>IFERROR(Y226*I226/H226,"0")</f>
        <v>15.912000000000001</v>
      </c>
      <c r="BO226" s="64">
        <f>IFERROR(1/J226*(X226/H226),"0")</f>
        <v>3.2967032967032968E-2</v>
      </c>
      <c r="BP226" s="64">
        <f>IFERROR(1/J226*(Y226/H226),"0")</f>
        <v>3.2967032967032968E-2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14</v>
      </c>
      <c r="Y227" s="617">
        <f>IFERROR(Y225/H225,"0")+IFERROR(Y226/H226,"0")</f>
        <v>14</v>
      </c>
      <c r="Z227" s="617">
        <f>IFERROR(IF(Z225="",0,Z225),"0")+IFERROR(IF(Z226="",0,Z226),"0")</f>
        <v>9.1139999999999999E-2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33.6</v>
      </c>
      <c r="Y228" s="617">
        <f>IFERROR(SUM(Y225:Y226),"0")</f>
        <v>33.599999999999994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30</v>
      </c>
      <c r="Y320" s="616">
        <f>IFERROR(IF(X320="",0,CEILING((X320/$H320),1)*$H320),"")</f>
        <v>33.6</v>
      </c>
      <c r="Z320" s="36">
        <f>IFERROR(IF(Y320=0,"",ROUNDUP(Y320/H320,0)*0.00902),"")</f>
        <v>7.2160000000000002E-2</v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31.928571428571427</v>
      </c>
      <c r="BN320" s="64">
        <f>IFERROR(Y320*I320/H320,"0")</f>
        <v>35.76</v>
      </c>
      <c r="BO320" s="64">
        <f>IFERROR(1/J320*(X320/H320),"0")</f>
        <v>5.4112554112554112E-2</v>
      </c>
      <c r="BP320" s="64">
        <f>IFERROR(1/J320*(Y320/H320),"0")</f>
        <v>6.0606060606060608E-2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7.1428571428571423</v>
      </c>
      <c r="Y324" s="617">
        <f>IFERROR(Y320/H320,"0")+IFERROR(Y321/H321,"0")+IFERROR(Y322/H322,"0")+IFERROR(Y323/H323,"0")</f>
        <v>8</v>
      </c>
      <c r="Z324" s="617">
        <f>IFERROR(IF(Z320="",0,Z320),"0")+IFERROR(IF(Z321="",0,Z321),"0")+IFERROR(IF(Z322="",0,Z322),"0")+IFERROR(IF(Z323="",0,Z323),"0")</f>
        <v>7.2160000000000002E-2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30</v>
      </c>
      <c r="Y325" s="617">
        <f>IFERROR(SUM(Y320:Y323),"0")</f>
        <v>33.6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160</v>
      </c>
      <c r="Y335" s="616">
        <f>IFERROR(IF(X335="",0,CEILING((X335/$H335),1)*$H335),"")</f>
        <v>168</v>
      </c>
      <c r="Z335" s="36">
        <f>IFERROR(IF(Y335=0,"",ROUNDUP(Y335/H335,0)*0.01898),"")</f>
        <v>0.37959999999999999</v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169.88571428571427</v>
      </c>
      <c r="BN335" s="64">
        <f>IFERROR(Y335*I335/H335,"0")</f>
        <v>178.38</v>
      </c>
      <c r="BO335" s="64">
        <f>IFERROR(1/J335*(X335/H335),"0")</f>
        <v>0.29761904761904762</v>
      </c>
      <c r="BP335" s="64">
        <f>IFERROR(1/J335*(Y335/H335),"0")</f>
        <v>0.3125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60</v>
      </c>
      <c r="Y336" s="616">
        <f>IFERROR(IF(X336="",0,CEILING((X336/$H336),1)*$H336),"")</f>
        <v>62.4</v>
      </c>
      <c r="Z336" s="36">
        <f>IFERROR(IF(Y336=0,"",ROUNDUP(Y336/H336,0)*0.01898),"")</f>
        <v>0.15184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63.992307692307698</v>
      </c>
      <c r="BN336" s="64">
        <f>IFERROR(Y336*I336/H336,"0")</f>
        <v>66.552000000000007</v>
      </c>
      <c r="BO336" s="64">
        <f>IFERROR(1/J336*(X336/H336),"0")</f>
        <v>0.1201923076923077</v>
      </c>
      <c r="BP336" s="64">
        <f>IFERROR(1/J336*(Y336/H336),"0")</f>
        <v>0.125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26.739926739926741</v>
      </c>
      <c r="Y338" s="617">
        <f>IFERROR(Y335/H335,"0")+IFERROR(Y336/H336,"0")+IFERROR(Y337/H337,"0")</f>
        <v>28</v>
      </c>
      <c r="Z338" s="617">
        <f>IFERROR(IF(Z335="",0,Z335),"0")+IFERROR(IF(Z336="",0,Z336),"0")+IFERROR(IF(Z337="",0,Z337),"0")</f>
        <v>0.53144000000000002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220</v>
      </c>
      <c r="Y339" s="617">
        <f>IFERROR(SUM(Y335:Y337),"0")</f>
        <v>230.4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4000</v>
      </c>
      <c r="Y367" s="616">
        <f t="shared" ref="Y367:Y373" si="57">IFERROR(IF(X367="",0,CEILING((X367/$H367),1)*$H367),"")</f>
        <v>4005</v>
      </c>
      <c r="Z367" s="36">
        <f>IFERROR(IF(Y367=0,"",ROUNDUP(Y367/H367,0)*0.02175),"")</f>
        <v>5.8072499999999998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4128</v>
      </c>
      <c r="BN367" s="64">
        <f t="shared" ref="BN367:BN373" si="59">IFERROR(Y367*I367/H367,"0")</f>
        <v>4133.16</v>
      </c>
      <c r="BO367" s="64">
        <f t="shared" ref="BO367:BO373" si="60">IFERROR(1/J367*(X367/H367),"0")</f>
        <v>5.5555555555555554</v>
      </c>
      <c r="BP367" s="64">
        <f t="shared" ref="BP367:BP373" si="61">IFERROR(1/J367*(Y367/H367),"0")</f>
        <v>5.5625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3000</v>
      </c>
      <c r="Y368" s="616">
        <f t="shared" si="57"/>
        <v>3000</v>
      </c>
      <c r="Z368" s="36">
        <f>IFERROR(IF(Y368=0,"",ROUNDUP(Y368/H368,0)*0.02175),"")</f>
        <v>4.3499999999999996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3096</v>
      </c>
      <c r="BN368" s="64">
        <f t="shared" si="59"/>
        <v>3096</v>
      </c>
      <c r="BO368" s="64">
        <f t="shared" si="60"/>
        <v>4.1666666666666661</v>
      </c>
      <c r="BP368" s="64">
        <f t="shared" si="61"/>
        <v>4.1666666666666661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2000</v>
      </c>
      <c r="Y369" s="616">
        <f t="shared" si="57"/>
        <v>2010</v>
      </c>
      <c r="Z369" s="36">
        <f>IFERROR(IF(Y369=0,"",ROUNDUP(Y369/H369,0)*0.02175),"")</f>
        <v>2.9144999999999999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2064</v>
      </c>
      <c r="BN369" s="64">
        <f t="shared" si="59"/>
        <v>2074.3200000000002</v>
      </c>
      <c r="BO369" s="64">
        <f t="shared" si="60"/>
        <v>2.7777777777777777</v>
      </c>
      <c r="BP369" s="64">
        <f t="shared" si="61"/>
        <v>2.7916666666666665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600</v>
      </c>
      <c r="Y374" s="617">
        <f>IFERROR(Y367/H367,"0")+IFERROR(Y368/H368,"0")+IFERROR(Y369/H369,"0")+IFERROR(Y370/H370,"0")+IFERROR(Y371/H371,"0")+IFERROR(Y372/H372,"0")+IFERROR(Y373/H373,"0")</f>
        <v>601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13.07175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9000</v>
      </c>
      <c r="Y375" s="617">
        <f>IFERROR(SUM(Y367:Y373),"0")</f>
        <v>9015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4000</v>
      </c>
      <c r="Y377" s="616">
        <f>IFERROR(IF(X377="",0,CEILING((X377/$H377),1)*$H377),"")</f>
        <v>4005</v>
      </c>
      <c r="Z377" s="36">
        <f>IFERROR(IF(Y377=0,"",ROUNDUP(Y377/H377,0)*0.02175),"")</f>
        <v>5.8072499999999998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4128</v>
      </c>
      <c r="BN377" s="64">
        <f>IFERROR(Y377*I377/H377,"0")</f>
        <v>4133.16</v>
      </c>
      <c r="BO377" s="64">
        <f>IFERROR(1/J377*(X377/H377),"0")</f>
        <v>5.5555555555555554</v>
      </c>
      <c r="BP377" s="64">
        <f>IFERROR(1/J377*(Y377/H377),"0")</f>
        <v>5.5625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266.66666666666669</v>
      </c>
      <c r="Y379" s="617">
        <f>IFERROR(Y377/H377,"0")+IFERROR(Y378/H378,"0")</f>
        <v>267</v>
      </c>
      <c r="Z379" s="617">
        <f>IFERROR(IF(Z377="",0,Z377),"0")+IFERROR(IF(Z378="",0,Z378),"0")</f>
        <v>5.8072499999999998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4000</v>
      </c>
      <c r="Y380" s="617">
        <f>IFERROR(SUM(Y377:Y378),"0")</f>
        <v>4005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70</v>
      </c>
      <c r="Y383" s="616">
        <f>IFERROR(IF(X383="",0,CEILING((X383/$H383),1)*$H383),"")</f>
        <v>72</v>
      </c>
      <c r="Z383" s="36">
        <f>IFERROR(IF(Y383=0,"",ROUNDUP(Y383/H383,0)*0.01898),"")</f>
        <v>0.15184</v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74.036666666666676</v>
      </c>
      <c r="BN383" s="64">
        <f>IFERROR(Y383*I383/H383,"0")</f>
        <v>76.152000000000001</v>
      </c>
      <c r="BO383" s="64">
        <f>IFERROR(1/J383*(X383/H383),"0")</f>
        <v>0.12152777777777778</v>
      </c>
      <c r="BP383" s="64">
        <f>IFERROR(1/J383*(Y383/H383),"0")</f>
        <v>0.125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7.7777777777777777</v>
      </c>
      <c r="Y384" s="617">
        <f>IFERROR(Y382/H382,"0")+IFERROR(Y383/H383,"0")</f>
        <v>8</v>
      </c>
      <c r="Z384" s="617">
        <f>IFERROR(IF(Z382="",0,Z382),"0")+IFERROR(IF(Z383="",0,Z383),"0")</f>
        <v>0.15184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70</v>
      </c>
      <c r="Y385" s="617">
        <f>IFERROR(SUM(Y382:Y383),"0")</f>
        <v>72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500</v>
      </c>
      <c r="Y387" s="616">
        <f>IFERROR(IF(X387="",0,CEILING((X387/$H387),1)*$H387),"")</f>
        <v>504</v>
      </c>
      <c r="Z387" s="36">
        <f>IFERROR(IF(Y387=0,"",ROUNDUP(Y387/H387,0)*0.01898),"")</f>
        <v>1.06288</v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528.83333333333337</v>
      </c>
      <c r="BN387" s="64">
        <f>IFERROR(Y387*I387/H387,"0")</f>
        <v>533.06399999999996</v>
      </c>
      <c r="BO387" s="64">
        <f>IFERROR(1/J387*(X387/H387),"0")</f>
        <v>0.86805555555555558</v>
      </c>
      <c r="BP387" s="64">
        <f>IFERROR(1/J387*(Y387/H387),"0")</f>
        <v>0.875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55.555555555555557</v>
      </c>
      <c r="Y388" s="617">
        <f>IFERROR(Y387/H387,"0")</f>
        <v>56</v>
      </c>
      <c r="Z388" s="617">
        <f>IFERROR(IF(Z387="",0,Z387),"0")</f>
        <v>1.06288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500</v>
      </c>
      <c r="Y389" s="617">
        <f>IFERROR(SUM(Y387:Y387),"0")</f>
        <v>504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50</v>
      </c>
      <c r="Y404" s="616">
        <f>IFERROR(IF(X404="",0,CEILING((X404/$H404),1)*$H404),"")</f>
        <v>54</v>
      </c>
      <c r="Z404" s="36">
        <f>IFERROR(IF(Y404=0,"",ROUNDUP(Y404/H404,0)*0.01898),"")</f>
        <v>0.11388000000000001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52.883333333333333</v>
      </c>
      <c r="BN404" s="64">
        <f>IFERROR(Y404*I404/H404,"0")</f>
        <v>57.113999999999997</v>
      </c>
      <c r="BO404" s="64">
        <f>IFERROR(1/J404*(X404/H404),"0")</f>
        <v>8.6805555555555552E-2</v>
      </c>
      <c r="BP404" s="64">
        <f>IFERROR(1/J404*(Y404/H404),"0")</f>
        <v>9.375E-2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5.5555555555555554</v>
      </c>
      <c r="Y408" s="617">
        <f>IFERROR(Y404/H404,"0")+IFERROR(Y405/H405,"0")+IFERROR(Y406/H406,"0")+IFERROR(Y407/H407,"0")</f>
        <v>6</v>
      </c>
      <c r="Z408" s="617">
        <f>IFERROR(IF(Z404="",0,Z404),"0")+IFERROR(IF(Z405="",0,Z405),"0")+IFERROR(IF(Z406="",0,Z406),"0")+IFERROR(IF(Z407="",0,Z407),"0")</f>
        <v>0.11388000000000001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50</v>
      </c>
      <c r="Y409" s="617">
        <f>IFERROR(SUM(Y404:Y407),"0")</f>
        <v>54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8.3999999999999986</v>
      </c>
      <c r="Y423" s="616">
        <f t="shared" si="62"/>
        <v>8.4</v>
      </c>
      <c r="Z423" s="36">
        <f t="shared" si="67"/>
        <v>2.0080000000000001E-2</v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8.9199999999999982</v>
      </c>
      <c r="BN423" s="64">
        <f t="shared" si="64"/>
        <v>8.92</v>
      </c>
      <c r="BO423" s="64">
        <f t="shared" si="65"/>
        <v>1.7094017094017092E-2</v>
      </c>
      <c r="BP423" s="64">
        <f t="shared" si="66"/>
        <v>1.7094017094017096E-2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8.3999999999999986</v>
      </c>
      <c r="Y425" s="616">
        <f t="shared" si="62"/>
        <v>8.4</v>
      </c>
      <c r="Z425" s="36">
        <f t="shared" si="67"/>
        <v>2.0080000000000001E-2</v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8.9199999999999982</v>
      </c>
      <c r="BN425" s="64">
        <f t="shared" si="64"/>
        <v>8.92</v>
      </c>
      <c r="BO425" s="64">
        <f t="shared" si="65"/>
        <v>1.7094017094017092E-2</v>
      </c>
      <c r="BP425" s="64">
        <f t="shared" si="66"/>
        <v>1.7094017094017096E-2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8.3999999999999986</v>
      </c>
      <c r="Y426" s="616">
        <f t="shared" si="62"/>
        <v>8.4</v>
      </c>
      <c r="Z426" s="36">
        <f t="shared" si="67"/>
        <v>2.0080000000000001E-2</v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8.9199999999999982</v>
      </c>
      <c r="BN426" s="64">
        <f t="shared" si="64"/>
        <v>8.92</v>
      </c>
      <c r="BO426" s="64">
        <f t="shared" si="65"/>
        <v>1.7094017094017092E-2</v>
      </c>
      <c r="BP426" s="64">
        <f t="shared" si="66"/>
        <v>1.7094017094017096E-2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11.999999999999996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12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6.0240000000000002E-2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25.199999999999996</v>
      </c>
      <c r="Y428" s="617">
        <f>IFERROR(SUM(Y417:Y426),"0")</f>
        <v>25.200000000000003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200</v>
      </c>
      <c r="Y467" s="616">
        <f t="shared" si="68"/>
        <v>200.64000000000001</v>
      </c>
      <c r="Z467" s="36">
        <f t="shared" si="69"/>
        <v>0.45448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213.63636363636363</v>
      </c>
      <c r="BN467" s="64">
        <f t="shared" si="71"/>
        <v>214.32</v>
      </c>
      <c r="BO467" s="64">
        <f t="shared" si="72"/>
        <v>0.36421911421911418</v>
      </c>
      <c r="BP467" s="64">
        <f t="shared" si="73"/>
        <v>0.36538461538461542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200</v>
      </c>
      <c r="Y469" s="616">
        <f t="shared" si="68"/>
        <v>200.64000000000001</v>
      </c>
      <c r="Z469" s="36">
        <f t="shared" si="69"/>
        <v>0.45448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213.63636363636363</v>
      </c>
      <c r="BN469" s="64">
        <f t="shared" si="71"/>
        <v>214.32</v>
      </c>
      <c r="BO469" s="64">
        <f t="shared" si="72"/>
        <v>0.36421911421911418</v>
      </c>
      <c r="BP469" s="64">
        <f t="shared" si="73"/>
        <v>0.36538461538461542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75.757575757575751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76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0.90895999999999999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400</v>
      </c>
      <c r="Y482" s="617">
        <f>IFERROR(SUM(Y465:Y480),"0")</f>
        <v>401.28000000000003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200</v>
      </c>
      <c r="Y484" s="616">
        <f>IFERROR(IF(X484="",0,CEILING((X484/$H484),1)*$H484),"")</f>
        <v>200.64000000000001</v>
      </c>
      <c r="Z484" s="36">
        <f>IFERROR(IF(Y484=0,"",ROUNDUP(Y484/H484,0)*0.01196),"")</f>
        <v>0.45448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213.63636363636363</v>
      </c>
      <c r="BN484" s="64">
        <f>IFERROR(Y484*I484/H484,"0")</f>
        <v>214.32</v>
      </c>
      <c r="BO484" s="64">
        <f>IFERROR(1/J484*(X484/H484),"0")</f>
        <v>0.36421911421911418</v>
      </c>
      <c r="BP484" s="64">
        <f>IFERROR(1/J484*(Y484/H484),"0")</f>
        <v>0.36538461538461542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37.878787878787875</v>
      </c>
      <c r="Y487" s="617">
        <f>IFERROR(Y484/H484,"0")+IFERROR(Y485/H485,"0")+IFERROR(Y486/H486,"0")</f>
        <v>38</v>
      </c>
      <c r="Z487" s="617">
        <f>IFERROR(IF(Z484="",0,Z484),"0")+IFERROR(IF(Z485="",0,Z485),"0")+IFERROR(IF(Z486="",0,Z486),"0")</f>
        <v>0.45448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200</v>
      </c>
      <c r="Y488" s="617">
        <f>IFERROR(SUM(Y484:Y486),"0")</f>
        <v>200.64000000000001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200</v>
      </c>
      <c r="Y490" s="616">
        <f t="shared" ref="Y490:Y498" si="74">IFERROR(IF(X490="",0,CEILING((X490/$H490),1)*$H490),"")</f>
        <v>200.64000000000001</v>
      </c>
      <c r="Z490" s="36">
        <f>IFERROR(IF(Y490=0,"",ROUNDUP(Y490/H490,0)*0.01196),"")</f>
        <v>0.45448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213.63636363636363</v>
      </c>
      <c r="BN490" s="64">
        <f t="shared" ref="BN490:BN498" si="76">IFERROR(Y490*I490/H490,"0")</f>
        <v>214.32</v>
      </c>
      <c r="BO490" s="64">
        <f t="shared" ref="BO490:BO498" si="77">IFERROR(1/J490*(X490/H490),"0")</f>
        <v>0.36421911421911418</v>
      </c>
      <c r="BP490" s="64">
        <f t="shared" ref="BP490:BP498" si="78">IFERROR(1/J490*(Y490/H490),"0")</f>
        <v>0.36538461538461542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200</v>
      </c>
      <c r="Y491" s="616">
        <f t="shared" si="74"/>
        <v>200.64000000000001</v>
      </c>
      <c r="Z491" s="36">
        <f>IFERROR(IF(Y491=0,"",ROUNDUP(Y491/H491,0)*0.01196),"")</f>
        <v>0.45448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213.63636363636363</v>
      </c>
      <c r="BN491" s="64">
        <f t="shared" si="76"/>
        <v>214.32</v>
      </c>
      <c r="BO491" s="64">
        <f t="shared" si="77"/>
        <v>0.36421911421911418</v>
      </c>
      <c r="BP491" s="64">
        <f t="shared" si="78"/>
        <v>0.36538461538461542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200</v>
      </c>
      <c r="Y492" s="616">
        <f t="shared" si="74"/>
        <v>200.64000000000001</v>
      </c>
      <c r="Z492" s="36">
        <f>IFERROR(IF(Y492=0,"",ROUNDUP(Y492/H492,0)*0.01196),"")</f>
        <v>0.45448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213.63636363636363</v>
      </c>
      <c r="BN492" s="64">
        <f t="shared" si="76"/>
        <v>214.32</v>
      </c>
      <c r="BO492" s="64">
        <f t="shared" si="77"/>
        <v>0.36421911421911418</v>
      </c>
      <c r="BP492" s="64">
        <f t="shared" si="78"/>
        <v>0.36538461538461542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113.63636363636363</v>
      </c>
      <c r="Y499" s="617">
        <f>IFERROR(Y490/H490,"0")+IFERROR(Y491/H491,"0")+IFERROR(Y492/H492,"0")+IFERROR(Y493/H493,"0")+IFERROR(Y494/H494,"0")+IFERROR(Y495/H495,"0")+IFERROR(Y496/H496,"0")+IFERROR(Y497/H497,"0")+IFERROR(Y498/H498,"0")</f>
        <v>114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1.36344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600</v>
      </c>
      <c r="Y500" s="617">
        <f>IFERROR(SUM(Y490:Y498),"0")</f>
        <v>601.92000000000007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30</v>
      </c>
      <c r="Y528" s="616">
        <f>IFERROR(IF(X528="",0,CEILING((X528/$H528),1)*$H528),"")</f>
        <v>33.6</v>
      </c>
      <c r="Z528" s="36">
        <f>IFERROR(IF(Y528=0,"",ROUNDUP(Y528/H528,0)*0.00902),"")</f>
        <v>7.2160000000000002E-2</v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31.928571428571427</v>
      </c>
      <c r="BN528" s="64">
        <f>IFERROR(Y528*I528/H528,"0")</f>
        <v>35.76</v>
      </c>
      <c r="BO528" s="64">
        <f>IFERROR(1/J528*(X528/H528),"0")</f>
        <v>5.4112554112554112E-2</v>
      </c>
      <c r="BP528" s="64">
        <f>IFERROR(1/J528*(Y528/H528),"0")</f>
        <v>6.0606060606060608E-2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7.1428571428571423</v>
      </c>
      <c r="Y530" s="617">
        <f>IFERROR(Y528/H528,"0")+IFERROR(Y529/H529,"0")</f>
        <v>8</v>
      </c>
      <c r="Z530" s="617">
        <f>IFERROR(IF(Z528="",0,Z528),"0")+IFERROR(IF(Z529="",0,Z529),"0")</f>
        <v>7.2160000000000002E-2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30</v>
      </c>
      <c r="Y531" s="617">
        <f>IFERROR(SUM(Y528:Y529),"0")</f>
        <v>33.6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17089.2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17153.940000000002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17796.347694035212</v>
      </c>
      <c r="Y558" s="617">
        <f>IFERROR(SUM(BN22:BN554),"0")</f>
        <v>17864.364999999991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26</v>
      </c>
      <c r="Y559" s="38">
        <f>ROUNDUP(SUM(BP22:BP554),0)</f>
        <v>26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18446.347694035212</v>
      </c>
      <c r="Y560" s="617">
        <f>GrossWeightTotalR+PalletQtyTotalR*25</f>
        <v>18514.364999999991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1815.8122039731236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1824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28.219080000000005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8.4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1968.9000000000003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264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13596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54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25.200000000000003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1203.8400000000001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33.6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2,00"/>
        <filter val="1 815,81"/>
        <filter val="100,00"/>
        <filter val="113,64"/>
        <filter val="12,00"/>
        <filter val="127,78"/>
        <filter val="14,00"/>
        <filter val="14,40"/>
        <filter val="140,00"/>
        <filter val="150,00"/>
        <filter val="156,00"/>
        <filter val="160,00"/>
        <filter val="17 089,20"/>
        <filter val="17 796,35"/>
        <filter val="18 446,35"/>
        <filter val="19,20"/>
        <filter val="192,00"/>
        <filter val="2 000,00"/>
        <filter val="200,00"/>
        <filter val="216,00"/>
        <filter val="220,00"/>
        <filter val="25,20"/>
        <filter val="26"/>
        <filter val="26,74"/>
        <filter val="266,67"/>
        <filter val="276,00"/>
        <filter val="280,00"/>
        <filter val="3 000,00"/>
        <filter val="30,00"/>
        <filter val="33,60"/>
        <filter val="37,88"/>
        <filter val="4 000,00"/>
        <filter val="4,00"/>
        <filter val="400,00"/>
        <filter val="454,18"/>
        <filter val="5,56"/>
        <filter val="50,00"/>
        <filter val="500,00"/>
        <filter val="55,56"/>
        <filter val="60,00"/>
        <filter val="600,00"/>
        <filter val="690,00"/>
        <filter val="7,14"/>
        <filter val="7,78"/>
        <filter val="70,00"/>
        <filter val="75,76"/>
        <filter val="8,40"/>
        <filter val="9 000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