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4,25 ПОКОМ КИ филиалы\"/>
    </mc:Choice>
  </mc:AlternateContent>
  <xr:revisionPtr revIDLastSave="0" documentId="13_ncr:1_{22BDE619-3332-46F1-B3E7-E0EE6C2809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8" i="1" l="1"/>
  <c r="R96" i="1"/>
  <c r="R77" i="1"/>
  <c r="R72" i="1"/>
  <c r="R67" i="1"/>
  <c r="R35" i="1"/>
  <c r="R10" i="1"/>
  <c r="R82" i="1"/>
  <c r="R75" i="1"/>
  <c r="R11" i="1"/>
  <c r="AH11" i="1" s="1"/>
  <c r="R13" i="1"/>
  <c r="AH13" i="1" s="1"/>
  <c r="R14" i="1"/>
  <c r="R17" i="1"/>
  <c r="R19" i="1"/>
  <c r="R20" i="1"/>
  <c r="R21" i="1"/>
  <c r="AH21" i="1" s="1"/>
  <c r="R22" i="1"/>
  <c r="R23" i="1"/>
  <c r="R24" i="1"/>
  <c r="R30" i="1"/>
  <c r="R32" i="1"/>
  <c r="R33" i="1"/>
  <c r="AH33" i="1" s="1"/>
  <c r="R34" i="1"/>
  <c r="R36" i="1"/>
  <c r="R39" i="1"/>
  <c r="AH39" i="1" s="1"/>
  <c r="R40" i="1"/>
  <c r="R41" i="1"/>
  <c r="R42" i="1"/>
  <c r="R43" i="1"/>
  <c r="AH43" i="1" s="1"/>
  <c r="R45" i="1"/>
  <c r="AH45" i="1" s="1"/>
  <c r="R49" i="1"/>
  <c r="R50" i="1"/>
  <c r="R51" i="1"/>
  <c r="AH51" i="1" s="1"/>
  <c r="R52" i="1"/>
  <c r="R56" i="1"/>
  <c r="R57" i="1"/>
  <c r="R60" i="1"/>
  <c r="R61" i="1"/>
  <c r="AH61" i="1" s="1"/>
  <c r="R62" i="1"/>
  <c r="R65" i="1"/>
  <c r="R68" i="1"/>
  <c r="R69" i="1"/>
  <c r="AH69" i="1" s="1"/>
  <c r="R70" i="1"/>
  <c r="R71" i="1"/>
  <c r="R73" i="1"/>
  <c r="AH73" i="1" s="1"/>
  <c r="R74" i="1"/>
  <c r="R78" i="1"/>
  <c r="R79" i="1"/>
  <c r="R80" i="1"/>
  <c r="R81" i="1"/>
  <c r="R83" i="1"/>
  <c r="AH83" i="1" s="1"/>
  <c r="R84" i="1"/>
  <c r="R87" i="1"/>
  <c r="AH87" i="1" s="1"/>
  <c r="R89" i="1"/>
  <c r="R93" i="1"/>
  <c r="AH93" i="1" s="1"/>
  <c r="R95" i="1"/>
  <c r="AH96" i="1"/>
  <c r="AH17" i="1"/>
  <c r="AH19" i="1"/>
  <c r="AH23" i="1"/>
  <c r="AH41" i="1"/>
  <c r="AH49" i="1"/>
  <c r="AH57" i="1"/>
  <c r="AH65" i="1"/>
  <c r="AH71" i="1"/>
  <c r="AH79" i="1"/>
  <c r="AH81" i="1"/>
  <c r="AH89" i="1"/>
  <c r="AH95" i="1"/>
  <c r="AH84" i="1" l="1"/>
  <c r="AH80" i="1"/>
  <c r="AH78" i="1"/>
  <c r="AH74" i="1"/>
  <c r="AH72" i="1"/>
  <c r="AH70" i="1"/>
  <c r="AH68" i="1"/>
  <c r="AH62" i="1"/>
  <c r="AH60" i="1"/>
  <c r="AH56" i="1"/>
  <c r="AH52" i="1"/>
  <c r="AH50" i="1"/>
  <c r="AH42" i="1"/>
  <c r="AH40" i="1"/>
  <c r="AH36" i="1"/>
  <c r="AH34" i="1"/>
  <c r="AH32" i="1"/>
  <c r="AH30" i="1"/>
  <c r="AH24" i="1"/>
  <c r="AH22" i="1"/>
  <c r="AH20" i="1"/>
  <c r="AH14" i="1"/>
  <c r="AH10" i="1"/>
  <c r="P93" i="1"/>
  <c r="U93" i="1" s="1"/>
  <c r="P83" i="1"/>
  <c r="U83" i="1" s="1"/>
  <c r="P84" i="1"/>
  <c r="U84" i="1" s="1"/>
  <c r="P79" i="1"/>
  <c r="U79" i="1" s="1"/>
  <c r="P80" i="1"/>
  <c r="V80" i="1" s="1"/>
  <c r="P81" i="1"/>
  <c r="U81" i="1" s="1"/>
  <c r="P73" i="1"/>
  <c r="U73" i="1" s="1"/>
  <c r="P74" i="1"/>
  <c r="U74" i="1" s="1"/>
  <c r="P49" i="1"/>
  <c r="U49" i="1" s="1"/>
  <c r="P14" i="1"/>
  <c r="V14" i="1" s="1"/>
  <c r="U14" i="1" l="1"/>
  <c r="V49" i="1"/>
  <c r="U80" i="1"/>
  <c r="V73" i="1"/>
  <c r="V81" i="1"/>
  <c r="V84" i="1"/>
  <c r="V83" i="1"/>
  <c r="V79" i="1"/>
  <c r="V93" i="1"/>
  <c r="V74" i="1"/>
  <c r="P96" i="1"/>
  <c r="U96" i="1" s="1"/>
  <c r="V96" i="1" l="1"/>
  <c r="P7" i="1"/>
  <c r="Q7" i="1" s="1"/>
  <c r="R7" i="1" s="1"/>
  <c r="P8" i="1"/>
  <c r="Q8" i="1" s="1"/>
  <c r="R8" i="1" s="1"/>
  <c r="P9" i="1"/>
  <c r="Q9" i="1" s="1"/>
  <c r="R9" i="1" s="1"/>
  <c r="P10" i="1"/>
  <c r="U10" i="1" s="1"/>
  <c r="P11" i="1"/>
  <c r="U11" i="1" s="1"/>
  <c r="P12" i="1"/>
  <c r="Q12" i="1" s="1"/>
  <c r="R12" i="1" s="1"/>
  <c r="P13" i="1"/>
  <c r="U13" i="1" s="1"/>
  <c r="P15" i="1"/>
  <c r="Q15" i="1" s="1"/>
  <c r="R15" i="1" s="1"/>
  <c r="P16" i="1"/>
  <c r="Q16" i="1" s="1"/>
  <c r="R16" i="1" s="1"/>
  <c r="P17" i="1"/>
  <c r="U17" i="1" s="1"/>
  <c r="P18" i="1"/>
  <c r="Q18" i="1" s="1"/>
  <c r="R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U30" i="1" s="1"/>
  <c r="P31" i="1"/>
  <c r="Q31" i="1" s="1"/>
  <c r="R31" i="1" s="1"/>
  <c r="P32" i="1"/>
  <c r="U32" i="1" s="1"/>
  <c r="P33" i="1"/>
  <c r="U33" i="1" s="1"/>
  <c r="P34" i="1"/>
  <c r="U34" i="1" s="1"/>
  <c r="P35" i="1"/>
  <c r="Q35" i="1" s="1"/>
  <c r="P36" i="1"/>
  <c r="U36" i="1" s="1"/>
  <c r="P37" i="1"/>
  <c r="Q37" i="1" s="1"/>
  <c r="R37" i="1" s="1"/>
  <c r="P38" i="1"/>
  <c r="Q38" i="1" s="1"/>
  <c r="R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Q44" i="1" s="1"/>
  <c r="R44" i="1" s="1"/>
  <c r="P45" i="1"/>
  <c r="U45" i="1" s="1"/>
  <c r="P46" i="1"/>
  <c r="Q46" i="1" s="1"/>
  <c r="R46" i="1" s="1"/>
  <c r="P47" i="1"/>
  <c r="Q47" i="1" s="1"/>
  <c r="R47" i="1" s="1"/>
  <c r="P48" i="1"/>
  <c r="Q48" i="1" s="1"/>
  <c r="R48" i="1" s="1"/>
  <c r="P50" i="1"/>
  <c r="U50" i="1" s="1"/>
  <c r="P51" i="1"/>
  <c r="U51" i="1" s="1"/>
  <c r="P52" i="1"/>
  <c r="U52" i="1" s="1"/>
  <c r="P53" i="1"/>
  <c r="Q53" i="1" s="1"/>
  <c r="R53" i="1" s="1"/>
  <c r="P54" i="1"/>
  <c r="Q54" i="1" s="1"/>
  <c r="R54" i="1" s="1"/>
  <c r="P55" i="1"/>
  <c r="Q55" i="1" s="1"/>
  <c r="R55" i="1" s="1"/>
  <c r="P56" i="1"/>
  <c r="U56" i="1" s="1"/>
  <c r="P57" i="1"/>
  <c r="U57" i="1" s="1"/>
  <c r="P58" i="1"/>
  <c r="Q58" i="1" s="1"/>
  <c r="R58" i="1" s="1"/>
  <c r="P59" i="1"/>
  <c r="Q59" i="1" s="1"/>
  <c r="R59" i="1" s="1"/>
  <c r="P60" i="1"/>
  <c r="U60" i="1" s="1"/>
  <c r="P61" i="1"/>
  <c r="U61" i="1" s="1"/>
  <c r="P62" i="1"/>
  <c r="U62" i="1" s="1"/>
  <c r="P63" i="1"/>
  <c r="Q63" i="1" s="1"/>
  <c r="R63" i="1" s="1"/>
  <c r="P64" i="1"/>
  <c r="Q64" i="1" s="1"/>
  <c r="R64" i="1" s="1"/>
  <c r="P65" i="1"/>
  <c r="U65" i="1" s="1"/>
  <c r="P66" i="1"/>
  <c r="Q66" i="1" s="1"/>
  <c r="R66" i="1" s="1"/>
  <c r="P67" i="1"/>
  <c r="Q67" i="1" s="1"/>
  <c r="P68" i="1"/>
  <c r="U68" i="1" s="1"/>
  <c r="P69" i="1"/>
  <c r="U69" i="1" s="1"/>
  <c r="P70" i="1"/>
  <c r="U70" i="1" s="1"/>
  <c r="P71" i="1"/>
  <c r="U71" i="1" s="1"/>
  <c r="P72" i="1"/>
  <c r="U72" i="1" s="1"/>
  <c r="P75" i="1"/>
  <c r="Q75" i="1" s="1"/>
  <c r="P76" i="1"/>
  <c r="Q76" i="1" s="1"/>
  <c r="R76" i="1" s="1"/>
  <c r="P77" i="1"/>
  <c r="Q77" i="1" s="1"/>
  <c r="P78" i="1"/>
  <c r="U78" i="1" s="1"/>
  <c r="P82" i="1"/>
  <c r="Q82" i="1" s="1"/>
  <c r="P85" i="1"/>
  <c r="Q85" i="1" s="1"/>
  <c r="R85" i="1" s="1"/>
  <c r="P86" i="1"/>
  <c r="Q86" i="1" s="1"/>
  <c r="R86" i="1" s="1"/>
  <c r="P87" i="1"/>
  <c r="U87" i="1" s="1"/>
  <c r="P88" i="1"/>
  <c r="Q88" i="1" s="1"/>
  <c r="P89" i="1"/>
  <c r="U89" i="1" s="1"/>
  <c r="P90" i="1"/>
  <c r="Q90" i="1" s="1"/>
  <c r="R90" i="1" s="1"/>
  <c r="P91" i="1"/>
  <c r="Q91" i="1" s="1"/>
  <c r="R91" i="1" s="1"/>
  <c r="P92" i="1"/>
  <c r="Q92" i="1" s="1"/>
  <c r="R92" i="1" s="1"/>
  <c r="P94" i="1"/>
  <c r="Q94" i="1" s="1"/>
  <c r="R94" i="1" s="1"/>
  <c r="P95" i="1"/>
  <c r="U95" i="1" s="1"/>
  <c r="P6" i="1"/>
  <c r="Q6" i="1" s="1"/>
  <c r="R6" i="1" s="1"/>
  <c r="AH6" i="1" l="1"/>
  <c r="U6" i="1"/>
  <c r="R5" i="1"/>
  <c r="AH94" i="1"/>
  <c r="U94" i="1"/>
  <c r="U91" i="1"/>
  <c r="AH91" i="1"/>
  <c r="AH85" i="1"/>
  <c r="U85" i="1"/>
  <c r="AH76" i="1"/>
  <c r="U76" i="1"/>
  <c r="AH66" i="1"/>
  <c r="U66" i="1"/>
  <c r="AH64" i="1"/>
  <c r="U64" i="1"/>
  <c r="AH58" i="1"/>
  <c r="U58" i="1"/>
  <c r="AH54" i="1"/>
  <c r="U54" i="1"/>
  <c r="U47" i="1"/>
  <c r="AH47" i="1"/>
  <c r="AH37" i="1"/>
  <c r="U37" i="1"/>
  <c r="U35" i="1"/>
  <c r="AH35" i="1"/>
  <c r="U31" i="1"/>
  <c r="AH31" i="1"/>
  <c r="AH29" i="1"/>
  <c r="U29" i="1"/>
  <c r="U27" i="1"/>
  <c r="AH27" i="1"/>
  <c r="AH25" i="1"/>
  <c r="U25" i="1"/>
  <c r="U15" i="1"/>
  <c r="AH15" i="1"/>
  <c r="AH12" i="1"/>
  <c r="U12" i="1"/>
  <c r="AH8" i="1"/>
  <c r="U8" i="1"/>
  <c r="AH92" i="1"/>
  <c r="U92" i="1"/>
  <c r="AH90" i="1"/>
  <c r="U90" i="1"/>
  <c r="AH88" i="1"/>
  <c r="U88" i="1"/>
  <c r="AH86" i="1"/>
  <c r="U86" i="1"/>
  <c r="AH82" i="1"/>
  <c r="U82" i="1"/>
  <c r="AH77" i="1"/>
  <c r="U77" i="1"/>
  <c r="U75" i="1"/>
  <c r="AH75" i="1"/>
  <c r="U67" i="1"/>
  <c r="AH67" i="1"/>
  <c r="U63" i="1"/>
  <c r="AH63" i="1"/>
  <c r="U59" i="1"/>
  <c r="AH59" i="1"/>
  <c r="U55" i="1"/>
  <c r="AH55" i="1"/>
  <c r="AH53" i="1"/>
  <c r="U53" i="1"/>
  <c r="AH48" i="1"/>
  <c r="U48" i="1"/>
  <c r="AH46" i="1"/>
  <c r="U46" i="1"/>
  <c r="AH44" i="1"/>
  <c r="U44" i="1"/>
  <c r="AH38" i="1"/>
  <c r="U38" i="1"/>
  <c r="AH28" i="1"/>
  <c r="U28" i="1"/>
  <c r="AH26" i="1"/>
  <c r="U26" i="1"/>
  <c r="AH18" i="1"/>
  <c r="U18" i="1"/>
  <c r="AH16" i="1"/>
  <c r="U16" i="1"/>
  <c r="AH9" i="1"/>
  <c r="U9" i="1"/>
  <c r="U7" i="1"/>
  <c r="AH7" i="1"/>
  <c r="V95" i="1"/>
  <c r="V92" i="1"/>
  <c r="V94" i="1"/>
  <c r="V91" i="1"/>
  <c r="V10" i="1"/>
  <c r="V87" i="1"/>
  <c r="V75" i="1"/>
  <c r="V71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6" i="1"/>
  <c r="V89" i="1"/>
  <c r="V85" i="1"/>
  <c r="V77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2" i="1"/>
  <c r="V8" i="1"/>
  <c r="V90" i="1"/>
  <c r="V88" i="1"/>
  <c r="V86" i="1"/>
  <c r="V82" i="1"/>
  <c r="V78" i="1"/>
  <c r="V76" i="1"/>
  <c r="V72" i="1"/>
  <c r="V69" i="1"/>
  <c r="V67" i="1"/>
  <c r="V65" i="1"/>
  <c r="V63" i="1"/>
  <c r="V61" i="1"/>
  <c r="V59" i="1"/>
  <c r="V57" i="1"/>
  <c r="V55" i="1"/>
  <c r="V53" i="1"/>
  <c r="V51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5" i="1"/>
  <c r="K94" i="1"/>
  <c r="K92" i="1"/>
  <c r="K91" i="1"/>
  <c r="K90" i="1"/>
  <c r="K89" i="1"/>
  <c r="K88" i="1"/>
  <c r="K87" i="1"/>
  <c r="K86" i="1"/>
  <c r="K85" i="1"/>
  <c r="K82" i="1"/>
  <c r="K78" i="1"/>
  <c r="K77" i="1"/>
  <c r="K76" i="1"/>
  <c r="K7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Q5" i="1" l="1"/>
  <c r="K5" i="1"/>
  <c r="AH5" i="1" l="1"/>
</calcChain>
</file>

<file path=xl/sharedStrings.xml><?xml version="1.0" encoding="utf-8"?>
<sst xmlns="http://schemas.openxmlformats.org/spreadsheetml/2006/main" count="379" uniqueCount="171">
  <si>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</si>
  <si>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</si>
  <si>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</si>
  <si>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</si>
  <si>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</si>
  <si>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</si>
  <si>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</si>
  <si>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</si>
  <si>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</si>
  <si>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</si>
  <si>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</si>
  <si>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</si>
  <si>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</si>
  <si>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</si>
  <si>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</si>
  <si>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</si>
  <si>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</si>
  <si>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</si>
  <si>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</si>
  <si>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</si>
  <si>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</si>
  <si>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</si>
  <si>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</si>
  <si>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</si>
  <si>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28,04,</t>
  </si>
  <si>
    <t>30,04,</t>
  </si>
  <si>
    <t>24,04,</t>
  </si>
  <si>
    <t>17,04,</t>
  </si>
  <si>
    <t>16,04,</t>
  </si>
  <si>
    <t>10,04,</t>
  </si>
  <si>
    <t>09,04,</t>
  </si>
  <si>
    <t>03,04,</t>
  </si>
  <si>
    <t>02,04,</t>
  </si>
  <si>
    <t>27,03,</t>
  </si>
  <si>
    <t>26,03,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</si>
  <si>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</si>
  <si>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</si>
  <si>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</si>
  <si>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</si>
  <si>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</si>
  <si>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</si>
  <si>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</si>
  <si>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</si>
  <si>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</si>
  <si>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</si>
  <si>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</si>
  <si>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</si>
  <si>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</si>
  <si>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</si>
  <si>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</si>
  <si>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</si>
  <si>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</si>
  <si>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</si>
  <si>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</si>
  <si>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</si>
  <si>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</si>
  <si>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</si>
  <si>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</si>
  <si>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</si>
  <si>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</si>
  <si>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</si>
  <si>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</si>
  <si>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</si>
  <si>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</si>
  <si>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</si>
  <si>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</si>
  <si>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</si>
  <si>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</si>
  <si>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необходимо увеличить продажи</t>
  </si>
  <si>
    <t xml:space="preserve"> 257  Сосиски Молочные оригинальные ТМ Особый рецепт, ВЕС.   ПОКОМ</t>
  </si>
  <si>
    <t>необходимо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</si>
  <si>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</si>
  <si>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</si>
  <si>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</si>
  <si>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</si>
  <si>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</si>
  <si>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</si>
  <si>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</si>
  <si>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</si>
  <si>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</si>
  <si>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</si>
  <si>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</si>
  <si>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</si>
  <si>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</si>
  <si>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</si>
  <si>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</si>
  <si>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</si>
  <si>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</si>
  <si>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</si>
  <si>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</si>
  <si>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</si>
  <si>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</si>
  <si>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</si>
  <si>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</si>
  <si>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</si>
  <si>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</si>
  <si>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</si>
  <si>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</si>
  <si>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</si>
  <si>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</si>
  <si>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</si>
  <si>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</si>
  <si>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</si>
  <si>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</si>
  <si>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</si>
  <si>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</si>
  <si>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</si>
  <si>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</si>
  <si>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</si>
  <si>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</si>
  <si>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</si>
  <si>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</si>
  <si>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</si>
  <si>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</si>
  <si>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</si>
  <si>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</si>
  <si>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</si>
  <si>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</si>
  <si>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</si>
  <si>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</si>
  <si>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</si>
  <si>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16,04,25 филиал обнулил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</si>
  <si>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</si>
  <si>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</si>
  <si>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</si>
  <si>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</si>
  <si>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</si>
  <si>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</si>
  <si>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</si>
  <si>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</si>
  <si>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</si>
  <si>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</si>
  <si>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</si>
  <si>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</si>
  <si>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</si>
  <si>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</si>
  <si>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</si>
  <si>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</si>
  <si>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</si>
  <si>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</si>
  <si>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</si>
  <si>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</si>
  <si>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</si>
  <si>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</si>
  <si>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25,04,25 филиал обнулил</t>
  </si>
  <si>
    <t>С/к колбасы «Гвардейская» Весовой б/о ТМ «Стародворье»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</si>
  <si>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18,04,25 филиал обнулил</t>
    </r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</si>
  <si>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</si>
  <si>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</si>
  <si>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Spar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</si>
  <si>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</si>
  <si>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</si>
  <si>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318  Сосиски Датские ТМ Зареченские, ВЕС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</si>
  <si>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</si>
  <si>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</si>
  <si>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</si>
  <si>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</si>
  <si>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</si>
  <si>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</si>
  <si>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</si>
  <si>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504  Ветчина Мясорубская с окороком 0,33кг срез ТМ Стародворье  ПОКОМ</t>
  </si>
  <si>
    <t>ТМА</t>
  </si>
  <si>
    <t>ТМА сети</t>
  </si>
  <si>
    <t>слабая реализация</t>
  </si>
  <si>
    <t>большие остатки</t>
  </si>
  <si>
    <t>конец ТМА</t>
  </si>
  <si>
    <t>новинка, приоритет от завода</t>
  </si>
  <si>
    <t>01,05,25 филиал обнулил</t>
  </si>
  <si>
    <t>ТМА апрель / 01,05,25 филиал обнулил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</si>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</sst>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0" borderId="1" xfId="1" applyNumberFormat="1" applyFont="1"/>
    <xf numFmtId="164" fontId="5" fillId="10" borderId="1" xfId="1" applyNumberFormat="1" applyFont="1" applyFill="1"/>
    <xf numFmtId="164" fontId="1" fillId="0" borderId="1" xfId="1" applyNumberFormat="1" applyFill="1"/>
    <xf numFmtId="0" fontId="0" fillId="0" borderId="0" xfId="0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" sqref="AG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2.8554687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 t="s">
        <v>170</v>
      </c>
      <c r="S4" s="1"/>
      <c r="T4" s="1"/>
      <c r="U4" s="1"/>
      <c r="V4" s="1"/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33746.230000000003</v>
      </c>
      <c r="F5" s="4">
        <f>SUM(F6:F498)</f>
        <v>51118.8</v>
      </c>
      <c r="G5" s="7"/>
      <c r="H5" s="1"/>
      <c r="I5" s="1"/>
      <c r="J5" s="4">
        <f t="shared" ref="J5:S5" si="0">SUM(J6:J498)</f>
        <v>34135.691999999995</v>
      </c>
      <c r="K5" s="4">
        <f t="shared" si="0"/>
        <v>-389.4620000000005</v>
      </c>
      <c r="L5" s="4">
        <f t="shared" si="0"/>
        <v>0</v>
      </c>
      <c r="M5" s="4">
        <f t="shared" si="0"/>
        <v>0</v>
      </c>
      <c r="N5" s="4">
        <f t="shared" si="0"/>
        <v>5242.7594399999998</v>
      </c>
      <c r="O5" s="4">
        <f t="shared" si="0"/>
        <v>5164.2940000000008</v>
      </c>
      <c r="P5" s="4">
        <f t="shared" si="0"/>
        <v>6749.246000000001</v>
      </c>
      <c r="Q5" s="4">
        <f t="shared" si="0"/>
        <v>12347.44586</v>
      </c>
      <c r="R5" s="4">
        <f t="shared" si="0"/>
        <v>11683.127459999998</v>
      </c>
      <c r="S5" s="4">
        <f t="shared" si="0"/>
        <v>1720</v>
      </c>
      <c r="T5" s="1"/>
      <c r="U5" s="1"/>
      <c r="V5" s="1"/>
      <c r="W5" s="4">
        <f t="shared" ref="W5:AF5" si="1">SUM(W6:W498)</f>
        <v>6859.5880000000006</v>
      </c>
      <c r="X5" s="4">
        <f t="shared" si="1"/>
        <v>7073.7327999999998</v>
      </c>
      <c r="Y5" s="4">
        <f t="shared" si="1"/>
        <v>8822.3622000000014</v>
      </c>
      <c r="Z5" s="4">
        <f t="shared" si="1"/>
        <v>8649.4112000000005</v>
      </c>
      <c r="AA5" s="4">
        <f t="shared" si="1"/>
        <v>7481.766599999999</v>
      </c>
      <c r="AB5" s="4">
        <f t="shared" si="1"/>
        <v>7699.3385999999991</v>
      </c>
      <c r="AC5" s="4">
        <f t="shared" si="1"/>
        <v>7201.5341999999973</v>
      </c>
      <c r="AD5" s="4">
        <f t="shared" si="1"/>
        <v>7302.7732000000024</v>
      </c>
      <c r="AE5" s="4">
        <f t="shared" si="1"/>
        <v>7560.7691999999997</v>
      </c>
      <c r="AF5" s="4">
        <f t="shared" si="1"/>
        <v>7237.1052000000009</v>
      </c>
      <c r="AG5" s="1"/>
      <c r="AH5" s="4">
        <f>SUM(AH6:AH498)</f>
        <v>9167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1297.0609999999999</v>
      </c>
      <c r="D6" s="1">
        <v>1597.9380000000001</v>
      </c>
      <c r="E6" s="1">
        <v>1042.829</v>
      </c>
      <c r="F6" s="1">
        <v>1632.4380000000001</v>
      </c>
      <c r="G6" s="7">
        <v>1</v>
      </c>
      <c r="H6" s="1">
        <v>50</v>
      </c>
      <c r="I6" s="1" t="s">
        <v>37</v>
      </c>
      <c r="J6" s="1">
        <v>1012.65</v>
      </c>
      <c r="K6" s="1">
        <f t="shared" ref="K6:K37" si="2">E6-J6</f>
        <v>30.178999999999974</v>
      </c>
      <c r="L6" s="1"/>
      <c r="M6" s="1"/>
      <c r="N6" s="1">
        <v>0</v>
      </c>
      <c r="O6" s="1">
        <v>199.9794</v>
      </c>
      <c r="P6" s="1">
        <f>E6/5</f>
        <v>208.5658</v>
      </c>
      <c r="Q6" s="5">
        <f>10*P6-O6-F6-N6</f>
        <v>253.24059999999986</v>
      </c>
      <c r="R6" s="5">
        <f>Q6</f>
        <v>253.24059999999986</v>
      </c>
      <c r="S6" s="5"/>
      <c r="T6" s="1"/>
      <c r="U6" s="1">
        <f>(F6+N6+O6+R6)/P6</f>
        <v>10</v>
      </c>
      <c r="V6" s="1">
        <f>(F6+N6+O6)/P6</f>
        <v>8.7857999729581753</v>
      </c>
      <c r="W6" s="1">
        <v>199.9794</v>
      </c>
      <c r="X6" s="1">
        <v>219.8518</v>
      </c>
      <c r="Y6" s="1">
        <v>235.07859999999999</v>
      </c>
      <c r="Z6" s="1">
        <v>214.7826</v>
      </c>
      <c r="AA6" s="1">
        <v>184.7766</v>
      </c>
      <c r="AB6" s="1">
        <v>199.58680000000001</v>
      </c>
      <c r="AC6" s="1">
        <v>193.80600000000001</v>
      </c>
      <c r="AD6" s="1">
        <v>202.55420000000001</v>
      </c>
      <c r="AE6" s="1">
        <v>233.83860000000001</v>
      </c>
      <c r="AF6" s="1">
        <v>222.5736</v>
      </c>
      <c r="AG6" s="1" t="s">
        <v>38</v>
      </c>
      <c r="AH6" s="1">
        <f>ROUND(G6*R6,0)</f>
        <v>253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36</v>
      </c>
      <c r="C7" s="1">
        <v>479.048</v>
      </c>
      <c r="D7" s="1">
        <v>324.33199999999999</v>
      </c>
      <c r="E7" s="1">
        <v>379.79500000000002</v>
      </c>
      <c r="F7" s="1">
        <v>347.101</v>
      </c>
      <c r="G7" s="7">
        <v>1</v>
      </c>
      <c r="H7" s="1">
        <v>45</v>
      </c>
      <c r="I7" s="1" t="s">
        <v>37</v>
      </c>
      <c r="J7" s="1">
        <v>384.7</v>
      </c>
      <c r="K7" s="1">
        <f t="shared" si="2"/>
        <v>-4.9049999999999727</v>
      </c>
      <c r="L7" s="1"/>
      <c r="M7" s="1"/>
      <c r="N7" s="1">
        <v>0</v>
      </c>
      <c r="O7" s="1">
        <v>58.423400000000001</v>
      </c>
      <c r="P7" s="1">
        <f t="shared" ref="P7:P70" si="3">E7/5</f>
        <v>75.959000000000003</v>
      </c>
      <c r="Q7" s="5">
        <f t="shared" ref="Q7:Q18" si="4">10*P7-O7-F7-N7</f>
        <v>354.06560000000002</v>
      </c>
      <c r="R7" s="5">
        <f t="shared" ref="R7:R70" si="5">Q7</f>
        <v>354.06560000000002</v>
      </c>
      <c r="S7" s="5"/>
      <c r="T7" s="1"/>
      <c r="U7" s="1">
        <f t="shared" ref="U7:U70" si="6">(F7+N7+O7+R7)/P7</f>
        <v>10</v>
      </c>
      <c r="V7" s="1">
        <f t="shared" ref="V7:V70" si="7">(F7+N7+O7)/P7</f>
        <v>5.3387274713990438</v>
      </c>
      <c r="W7" s="1">
        <v>58.423400000000001</v>
      </c>
      <c r="X7" s="1">
        <v>60.317999999999998</v>
      </c>
      <c r="Y7" s="1">
        <v>70.851199999999992</v>
      </c>
      <c r="Z7" s="1">
        <v>73.5916</v>
      </c>
      <c r="AA7" s="1">
        <v>72.525599999999997</v>
      </c>
      <c r="AB7" s="1">
        <v>76.934600000000003</v>
      </c>
      <c r="AC7" s="1">
        <v>76.82820000000001</v>
      </c>
      <c r="AD7" s="1">
        <v>85.204800000000006</v>
      </c>
      <c r="AE7" s="1">
        <v>83.876000000000005</v>
      </c>
      <c r="AF7" s="1">
        <v>75.0642</v>
      </c>
      <c r="AG7" s="1"/>
      <c r="AH7" s="1">
        <f t="shared" ref="AH7:AH70" si="8">ROUND(G7*R7,0)</f>
        <v>354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572.12199999999996</v>
      </c>
      <c r="D8" s="1">
        <v>130.67599999999999</v>
      </c>
      <c r="E8" s="1">
        <v>434.25400000000002</v>
      </c>
      <c r="F8" s="1">
        <v>199.84100000000001</v>
      </c>
      <c r="G8" s="7">
        <v>1</v>
      </c>
      <c r="H8" s="1">
        <v>45</v>
      </c>
      <c r="I8" s="1" t="s">
        <v>37</v>
      </c>
      <c r="J8" s="1">
        <v>423.3</v>
      </c>
      <c r="K8" s="1">
        <f t="shared" si="2"/>
        <v>10.954000000000008</v>
      </c>
      <c r="L8" s="1"/>
      <c r="M8" s="1"/>
      <c r="N8" s="1"/>
      <c r="O8" s="1">
        <v>64.872199999999992</v>
      </c>
      <c r="P8" s="1">
        <f t="shared" si="3"/>
        <v>86.850800000000007</v>
      </c>
      <c r="Q8" s="5">
        <f>9*P8-O8-F8-N8</f>
        <v>516.94400000000007</v>
      </c>
      <c r="R8" s="5">
        <f t="shared" si="5"/>
        <v>516.94400000000007</v>
      </c>
      <c r="S8" s="5"/>
      <c r="T8" s="1"/>
      <c r="U8" s="1">
        <f t="shared" si="6"/>
        <v>9</v>
      </c>
      <c r="V8" s="1">
        <f t="shared" si="7"/>
        <v>3.047907445872692</v>
      </c>
      <c r="W8" s="1">
        <v>64.872199999999992</v>
      </c>
      <c r="X8" s="1">
        <v>62.134400000000007</v>
      </c>
      <c r="Y8" s="1">
        <v>80.481799999999993</v>
      </c>
      <c r="Z8" s="1">
        <v>83.687600000000003</v>
      </c>
      <c r="AA8" s="1">
        <v>92.079800000000006</v>
      </c>
      <c r="AB8" s="1">
        <v>98.1892</v>
      </c>
      <c r="AC8" s="1">
        <v>84.763000000000005</v>
      </c>
      <c r="AD8" s="1">
        <v>91.332999999999998</v>
      </c>
      <c r="AE8" s="1">
        <v>114.956</v>
      </c>
      <c r="AF8" s="1">
        <v>110.0158</v>
      </c>
      <c r="AG8" s="1"/>
      <c r="AH8" s="1">
        <f t="shared" si="8"/>
        <v>517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652.67999999999995</v>
      </c>
      <c r="D9" s="1">
        <v>168.32</v>
      </c>
      <c r="E9" s="1">
        <v>362</v>
      </c>
      <c r="F9" s="1">
        <v>375</v>
      </c>
      <c r="G9" s="7">
        <v>0.45</v>
      </c>
      <c r="H9" s="1">
        <v>45</v>
      </c>
      <c r="I9" s="1" t="s">
        <v>37</v>
      </c>
      <c r="J9" s="1">
        <v>366</v>
      </c>
      <c r="K9" s="1">
        <f t="shared" si="2"/>
        <v>-4</v>
      </c>
      <c r="L9" s="1"/>
      <c r="M9" s="1"/>
      <c r="N9" s="1">
        <v>0</v>
      </c>
      <c r="O9" s="1"/>
      <c r="P9" s="1">
        <f t="shared" si="3"/>
        <v>72.400000000000006</v>
      </c>
      <c r="Q9" s="5">
        <f t="shared" si="4"/>
        <v>349</v>
      </c>
      <c r="R9" s="5">
        <f t="shared" si="5"/>
        <v>349</v>
      </c>
      <c r="S9" s="5"/>
      <c r="T9" s="1"/>
      <c r="U9" s="1">
        <f t="shared" si="6"/>
        <v>10</v>
      </c>
      <c r="V9" s="1">
        <f t="shared" si="7"/>
        <v>5.179558011049723</v>
      </c>
      <c r="W9" s="1">
        <v>57.064</v>
      </c>
      <c r="X9" s="1">
        <v>55.863999999999997</v>
      </c>
      <c r="Y9" s="1">
        <v>86.6</v>
      </c>
      <c r="Z9" s="1">
        <v>90</v>
      </c>
      <c r="AA9" s="1">
        <v>75.400000000000006</v>
      </c>
      <c r="AB9" s="1">
        <v>75.599999999999994</v>
      </c>
      <c r="AC9" s="1">
        <v>67</v>
      </c>
      <c r="AD9" s="1">
        <v>62.8</v>
      </c>
      <c r="AE9" s="1">
        <v>68.2</v>
      </c>
      <c r="AF9" s="1">
        <v>68.599999999999994</v>
      </c>
      <c r="AG9" s="1"/>
      <c r="AH9" s="1">
        <f t="shared" si="8"/>
        <v>157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43</v>
      </c>
      <c r="B10" s="18" t="s">
        <v>42</v>
      </c>
      <c r="C10" s="18">
        <v>943</v>
      </c>
      <c r="D10" s="18">
        <v>540</v>
      </c>
      <c r="E10" s="18">
        <v>618</v>
      </c>
      <c r="F10" s="18">
        <v>777</v>
      </c>
      <c r="G10" s="19">
        <v>0.45</v>
      </c>
      <c r="H10" s="18">
        <v>45</v>
      </c>
      <c r="I10" s="18" t="s">
        <v>37</v>
      </c>
      <c r="J10" s="18">
        <v>630</v>
      </c>
      <c r="K10" s="18">
        <f t="shared" si="2"/>
        <v>-12</v>
      </c>
      <c r="L10" s="18"/>
      <c r="M10" s="18"/>
      <c r="N10" s="18">
        <v>250.32599999999999</v>
      </c>
      <c r="O10" s="18">
        <v>345.6</v>
      </c>
      <c r="P10" s="18">
        <f t="shared" si="3"/>
        <v>123.6</v>
      </c>
      <c r="Q10" s="20"/>
      <c r="R10" s="5">
        <f>S10</f>
        <v>500</v>
      </c>
      <c r="S10" s="20">
        <v>500</v>
      </c>
      <c r="T10" s="18" t="s">
        <v>161</v>
      </c>
      <c r="U10" s="1">
        <f t="shared" si="6"/>
        <v>15.153122977346278</v>
      </c>
      <c r="V10" s="18">
        <f t="shared" si="7"/>
        <v>11.107815533980583</v>
      </c>
      <c r="W10" s="18">
        <v>115.2</v>
      </c>
      <c r="X10" s="18">
        <v>107.673</v>
      </c>
      <c r="Y10" s="18">
        <v>135.6</v>
      </c>
      <c r="Z10" s="18">
        <v>146.6</v>
      </c>
      <c r="AA10" s="18">
        <v>130.19999999999999</v>
      </c>
      <c r="AB10" s="18">
        <v>119.2</v>
      </c>
      <c r="AC10" s="18">
        <v>117.4</v>
      </c>
      <c r="AD10" s="18">
        <v>124.8</v>
      </c>
      <c r="AE10" s="18">
        <v>133</v>
      </c>
      <c r="AF10" s="18">
        <v>128.19999999999999</v>
      </c>
      <c r="AG10" s="18" t="s">
        <v>44</v>
      </c>
      <c r="AH10" s="1">
        <f t="shared" si="8"/>
        <v>225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42</v>
      </c>
      <c r="C11" s="1"/>
      <c r="D11" s="1">
        <v>210</v>
      </c>
      <c r="E11" s="1">
        <v>28</v>
      </c>
      <c r="F11" s="1">
        <v>180</v>
      </c>
      <c r="G11" s="7">
        <v>0.17</v>
      </c>
      <c r="H11" s="1">
        <v>180</v>
      </c>
      <c r="I11" s="1" t="s">
        <v>37</v>
      </c>
      <c r="J11" s="1">
        <v>53</v>
      </c>
      <c r="K11" s="1">
        <f t="shared" si="2"/>
        <v>-25</v>
      </c>
      <c r="L11" s="1"/>
      <c r="M11" s="1"/>
      <c r="N11" s="1">
        <v>0</v>
      </c>
      <c r="O11" s="1"/>
      <c r="P11" s="1">
        <f t="shared" si="3"/>
        <v>5.6</v>
      </c>
      <c r="Q11" s="5"/>
      <c r="R11" s="5">
        <f t="shared" si="5"/>
        <v>0</v>
      </c>
      <c r="S11" s="5"/>
      <c r="T11" s="1"/>
      <c r="U11" s="1">
        <f t="shared" si="6"/>
        <v>32.142857142857146</v>
      </c>
      <c r="V11" s="1">
        <f t="shared" si="7"/>
        <v>32.142857142857146</v>
      </c>
      <c r="W11" s="1">
        <v>0</v>
      </c>
      <c r="X11" s="1">
        <v>17.600000000000001</v>
      </c>
      <c r="Y11" s="1">
        <v>30</v>
      </c>
      <c r="Z11" s="1">
        <v>21.6</v>
      </c>
      <c r="AA11" s="1">
        <v>19.8</v>
      </c>
      <c r="AB11" s="1">
        <v>19</v>
      </c>
      <c r="AC11" s="1">
        <v>12</v>
      </c>
      <c r="AD11" s="1">
        <v>10.8</v>
      </c>
      <c r="AE11" s="1">
        <v>19</v>
      </c>
      <c r="AF11" s="1">
        <v>22.4</v>
      </c>
      <c r="AG11" s="1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42</v>
      </c>
      <c r="C12" s="1">
        <v>81</v>
      </c>
      <c r="D12" s="1">
        <v>102</v>
      </c>
      <c r="E12" s="1">
        <v>62</v>
      </c>
      <c r="F12" s="1">
        <v>96</v>
      </c>
      <c r="G12" s="7">
        <v>0.3</v>
      </c>
      <c r="H12" s="1">
        <v>40</v>
      </c>
      <c r="I12" s="1" t="s">
        <v>37</v>
      </c>
      <c r="J12" s="1">
        <v>74</v>
      </c>
      <c r="K12" s="1">
        <f t="shared" si="2"/>
        <v>-12</v>
      </c>
      <c r="L12" s="1"/>
      <c r="M12" s="1"/>
      <c r="N12" s="1">
        <v>0</v>
      </c>
      <c r="O12" s="1"/>
      <c r="P12" s="1">
        <f t="shared" si="3"/>
        <v>12.4</v>
      </c>
      <c r="Q12" s="5">
        <f t="shared" si="4"/>
        <v>28</v>
      </c>
      <c r="R12" s="5">
        <f t="shared" si="5"/>
        <v>28</v>
      </c>
      <c r="S12" s="5"/>
      <c r="T12" s="1"/>
      <c r="U12" s="1">
        <f t="shared" si="6"/>
        <v>10</v>
      </c>
      <c r="V12" s="1">
        <f t="shared" si="7"/>
        <v>7.7419354838709671</v>
      </c>
      <c r="W12" s="1">
        <v>10.199999999999999</v>
      </c>
      <c r="X12" s="1">
        <v>16.2</v>
      </c>
      <c r="Y12" s="1">
        <v>15.8</v>
      </c>
      <c r="Z12" s="1">
        <v>14.8</v>
      </c>
      <c r="AA12" s="1">
        <v>16.600000000000001</v>
      </c>
      <c r="AB12" s="1">
        <v>12.6</v>
      </c>
      <c r="AC12" s="1">
        <v>5</v>
      </c>
      <c r="AD12" s="1">
        <v>10.199999999999999</v>
      </c>
      <c r="AE12" s="1">
        <v>14.6</v>
      </c>
      <c r="AF12" s="1">
        <v>9</v>
      </c>
      <c r="AG12" s="1"/>
      <c r="AH12" s="1">
        <f t="shared" si="8"/>
        <v>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42</v>
      </c>
      <c r="C13" s="1">
        <v>353</v>
      </c>
      <c r="D13" s="1">
        <v>240</v>
      </c>
      <c r="E13" s="1">
        <v>166</v>
      </c>
      <c r="F13" s="1">
        <v>398</v>
      </c>
      <c r="G13" s="7">
        <v>0.17</v>
      </c>
      <c r="H13" s="1">
        <v>180</v>
      </c>
      <c r="I13" s="1" t="s">
        <v>37</v>
      </c>
      <c r="J13" s="1">
        <v>166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33.200000000000003</v>
      </c>
      <c r="Q13" s="5"/>
      <c r="R13" s="5">
        <f t="shared" si="5"/>
        <v>0</v>
      </c>
      <c r="S13" s="5"/>
      <c r="T13" s="1"/>
      <c r="U13" s="1">
        <f t="shared" si="6"/>
        <v>11.987951807228916</v>
      </c>
      <c r="V13" s="1">
        <f t="shared" si="7"/>
        <v>11.987951807228916</v>
      </c>
      <c r="W13" s="1">
        <v>45.6</v>
      </c>
      <c r="X13" s="1">
        <v>46.8</v>
      </c>
      <c r="Y13" s="1">
        <v>57.2</v>
      </c>
      <c r="Z13" s="1">
        <v>62</v>
      </c>
      <c r="AA13" s="1">
        <v>30.6</v>
      </c>
      <c r="AB13" s="1">
        <v>25.8</v>
      </c>
      <c r="AC13" s="1">
        <v>40.6</v>
      </c>
      <c r="AD13" s="1">
        <v>42</v>
      </c>
      <c r="AE13" s="1">
        <v>28.8</v>
      </c>
      <c r="AF13" s="1">
        <v>28.8</v>
      </c>
      <c r="AG13" s="1"/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30" t="s">
        <v>150</v>
      </c>
      <c r="B14" s="30" t="s">
        <v>42</v>
      </c>
      <c r="C14" s="30"/>
      <c r="D14" s="30"/>
      <c r="E14" s="30"/>
      <c r="F14" s="30"/>
      <c r="G14" s="31">
        <v>0</v>
      </c>
      <c r="H14" s="30">
        <v>50</v>
      </c>
      <c r="I14" s="30" t="s">
        <v>37</v>
      </c>
      <c r="J14" s="30"/>
      <c r="K14" s="30"/>
      <c r="L14" s="30"/>
      <c r="M14" s="30"/>
      <c r="N14" s="30"/>
      <c r="O14" s="30"/>
      <c r="P14" s="30">
        <f t="shared" ref="P14" si="9">E14/5</f>
        <v>0</v>
      </c>
      <c r="Q14" s="32"/>
      <c r="R14" s="5">
        <f t="shared" si="5"/>
        <v>0</v>
      </c>
      <c r="S14" s="32"/>
      <c r="T14" s="30"/>
      <c r="U14" s="1" t="e">
        <f t="shared" si="6"/>
        <v>#DIV/0!</v>
      </c>
      <c r="V14" s="30" t="e">
        <f t="shared" ref="V14" si="10">(F14+N14+O14)/P14</f>
        <v>#DIV/0!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 t="s">
        <v>151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42</v>
      </c>
      <c r="C15" s="1">
        <v>18</v>
      </c>
      <c r="D15" s="1"/>
      <c r="E15" s="1">
        <v>11</v>
      </c>
      <c r="F15" s="1">
        <v>7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2"/>
        <v>-7</v>
      </c>
      <c r="L15" s="1"/>
      <c r="M15" s="1"/>
      <c r="N15" s="1">
        <v>0</v>
      </c>
      <c r="O15" s="1"/>
      <c r="P15" s="1">
        <f t="shared" si="3"/>
        <v>2.2000000000000002</v>
      </c>
      <c r="Q15" s="5">
        <f>9*P15-O15-F15-N15</f>
        <v>12.8</v>
      </c>
      <c r="R15" s="5">
        <f t="shared" si="5"/>
        <v>12.8</v>
      </c>
      <c r="S15" s="5"/>
      <c r="T15" s="1"/>
      <c r="U15" s="1">
        <f t="shared" si="6"/>
        <v>9</v>
      </c>
      <c r="V15" s="1">
        <f t="shared" si="7"/>
        <v>3.1818181818181817</v>
      </c>
      <c r="W15" s="1">
        <v>0.8</v>
      </c>
      <c r="X15" s="1">
        <v>1.4</v>
      </c>
      <c r="Y15" s="1">
        <v>3.2</v>
      </c>
      <c r="Z15" s="1">
        <v>2.2000000000000002</v>
      </c>
      <c r="AA15" s="1">
        <v>1.2</v>
      </c>
      <c r="AB15" s="1">
        <v>2.4</v>
      </c>
      <c r="AC15" s="1">
        <v>2.2000000000000002</v>
      </c>
      <c r="AD15" s="1">
        <v>1.8</v>
      </c>
      <c r="AE15" s="1">
        <v>3.8</v>
      </c>
      <c r="AF15" s="1">
        <v>4</v>
      </c>
      <c r="AG15" s="1" t="s">
        <v>50</v>
      </c>
      <c r="AH15" s="1">
        <f t="shared" si="8"/>
        <v>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36</v>
      </c>
      <c r="C16" s="1">
        <v>666.43799999999999</v>
      </c>
      <c r="D16" s="1">
        <v>201.38499999999999</v>
      </c>
      <c r="E16" s="1">
        <v>312.48099999999999</v>
      </c>
      <c r="F16" s="1">
        <v>437.87400000000002</v>
      </c>
      <c r="G16" s="7">
        <v>1</v>
      </c>
      <c r="H16" s="1">
        <v>55</v>
      </c>
      <c r="I16" s="1" t="s">
        <v>37</v>
      </c>
      <c r="J16" s="1">
        <v>313.8</v>
      </c>
      <c r="K16" s="1">
        <f t="shared" si="2"/>
        <v>-1.3190000000000168</v>
      </c>
      <c r="L16" s="1"/>
      <c r="M16" s="1"/>
      <c r="N16" s="1">
        <v>0</v>
      </c>
      <c r="O16" s="1">
        <v>63.446800000000003</v>
      </c>
      <c r="P16" s="1">
        <f t="shared" si="3"/>
        <v>62.496200000000002</v>
      </c>
      <c r="Q16" s="5">
        <f t="shared" si="4"/>
        <v>123.64119999999991</v>
      </c>
      <c r="R16" s="5">
        <f t="shared" si="5"/>
        <v>123.64119999999991</v>
      </c>
      <c r="S16" s="5"/>
      <c r="T16" s="1"/>
      <c r="U16" s="1">
        <f t="shared" si="6"/>
        <v>10</v>
      </c>
      <c r="V16" s="1">
        <f t="shared" si="7"/>
        <v>8.0216205145272834</v>
      </c>
      <c r="W16" s="1">
        <v>63.446800000000003</v>
      </c>
      <c r="X16" s="1">
        <v>68.145399999999995</v>
      </c>
      <c r="Y16" s="1">
        <v>94.660600000000002</v>
      </c>
      <c r="Z16" s="1">
        <v>95.299199999999999</v>
      </c>
      <c r="AA16" s="1">
        <v>95.236800000000002</v>
      </c>
      <c r="AB16" s="1">
        <v>95.256399999999999</v>
      </c>
      <c r="AC16" s="1">
        <v>110.68899999999999</v>
      </c>
      <c r="AD16" s="1">
        <v>119.01300000000001</v>
      </c>
      <c r="AE16" s="1">
        <v>160.46700000000001</v>
      </c>
      <c r="AF16" s="1">
        <v>157.99100000000001</v>
      </c>
      <c r="AG16" s="1"/>
      <c r="AH16" s="1">
        <f t="shared" si="8"/>
        <v>124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8" t="s">
        <v>52</v>
      </c>
      <c r="B17" s="18" t="s">
        <v>36</v>
      </c>
      <c r="C17" s="18">
        <v>3323.9969999999998</v>
      </c>
      <c r="D17" s="18">
        <v>1866.2670000000001</v>
      </c>
      <c r="E17" s="18">
        <v>1409.4490000000001</v>
      </c>
      <c r="F17" s="18">
        <v>3418.7339999999999</v>
      </c>
      <c r="G17" s="19">
        <v>1</v>
      </c>
      <c r="H17" s="18">
        <v>50</v>
      </c>
      <c r="I17" s="18" t="s">
        <v>37</v>
      </c>
      <c r="J17" s="18">
        <v>1426.3</v>
      </c>
      <c r="K17" s="18">
        <f t="shared" si="2"/>
        <v>-16.850999999999885</v>
      </c>
      <c r="L17" s="18"/>
      <c r="M17" s="18"/>
      <c r="N17" s="18">
        <v>0</v>
      </c>
      <c r="O17" s="18"/>
      <c r="P17" s="18">
        <f t="shared" si="3"/>
        <v>281.88980000000004</v>
      </c>
      <c r="Q17" s="20"/>
      <c r="R17" s="5">
        <f t="shared" si="5"/>
        <v>0</v>
      </c>
      <c r="S17" s="20"/>
      <c r="T17" s="18"/>
      <c r="U17" s="1">
        <f t="shared" si="6"/>
        <v>12.127909558983687</v>
      </c>
      <c r="V17" s="18">
        <f t="shared" si="7"/>
        <v>12.127909558983687</v>
      </c>
      <c r="W17" s="18">
        <v>286.26620000000003</v>
      </c>
      <c r="X17" s="18">
        <v>302.68939999999998</v>
      </c>
      <c r="Y17" s="18">
        <v>470.9742</v>
      </c>
      <c r="Z17" s="18">
        <v>446.03879999999998</v>
      </c>
      <c r="AA17" s="18">
        <v>218.50839999999999</v>
      </c>
      <c r="AB17" s="18">
        <v>242.88740000000001</v>
      </c>
      <c r="AC17" s="18">
        <v>480.85820000000001</v>
      </c>
      <c r="AD17" s="18">
        <v>502.64679999999998</v>
      </c>
      <c r="AE17" s="18">
        <v>476.44839999999999</v>
      </c>
      <c r="AF17" s="18">
        <v>459.03800000000001</v>
      </c>
      <c r="AG17" s="18" t="s">
        <v>44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36</v>
      </c>
      <c r="C18" s="1">
        <v>253.768</v>
      </c>
      <c r="D18" s="1">
        <v>121.89</v>
      </c>
      <c r="E18" s="1">
        <v>132.73400000000001</v>
      </c>
      <c r="F18" s="1">
        <v>195.39099999999999</v>
      </c>
      <c r="G18" s="7">
        <v>1</v>
      </c>
      <c r="H18" s="1">
        <v>60</v>
      </c>
      <c r="I18" s="1" t="s">
        <v>37</v>
      </c>
      <c r="J18" s="1">
        <v>136.58000000000001</v>
      </c>
      <c r="K18" s="1">
        <f t="shared" si="2"/>
        <v>-3.8460000000000036</v>
      </c>
      <c r="L18" s="1"/>
      <c r="M18" s="1"/>
      <c r="N18" s="1">
        <v>0</v>
      </c>
      <c r="O18" s="1"/>
      <c r="P18" s="1">
        <f t="shared" si="3"/>
        <v>26.546800000000001</v>
      </c>
      <c r="Q18" s="5">
        <f t="shared" si="4"/>
        <v>70.077000000000027</v>
      </c>
      <c r="R18" s="5">
        <f t="shared" si="5"/>
        <v>70.077000000000027</v>
      </c>
      <c r="S18" s="5"/>
      <c r="T18" s="1"/>
      <c r="U18" s="1">
        <f t="shared" si="6"/>
        <v>10</v>
      </c>
      <c r="V18" s="1">
        <f t="shared" si="7"/>
        <v>7.3602468094082898</v>
      </c>
      <c r="W18" s="1">
        <v>24.731400000000001</v>
      </c>
      <c r="X18" s="1">
        <v>26.46</v>
      </c>
      <c r="Y18" s="1">
        <v>34.445399999999999</v>
      </c>
      <c r="Z18" s="1">
        <v>35.3108</v>
      </c>
      <c r="AA18" s="1">
        <v>32.818399999999997</v>
      </c>
      <c r="AB18" s="1">
        <v>31.964200000000002</v>
      </c>
      <c r="AC18" s="1">
        <v>26.536999999999999</v>
      </c>
      <c r="AD18" s="1">
        <v>28.069199999999999</v>
      </c>
      <c r="AE18" s="1">
        <v>34.624400000000001</v>
      </c>
      <c r="AF18" s="1">
        <v>37.755200000000002</v>
      </c>
      <c r="AG18" s="1"/>
      <c r="AH18" s="1">
        <f t="shared" si="8"/>
        <v>70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0" t="s">
        <v>54</v>
      </c>
      <c r="B19" s="10" t="s">
        <v>36</v>
      </c>
      <c r="C19" s="10"/>
      <c r="D19" s="10">
        <v>2.5</v>
      </c>
      <c r="E19" s="10">
        <v>2.5</v>
      </c>
      <c r="F19" s="10"/>
      <c r="G19" s="11">
        <v>0</v>
      </c>
      <c r="H19" s="10" t="e">
        <v>#N/A</v>
      </c>
      <c r="I19" s="10" t="s">
        <v>55</v>
      </c>
      <c r="J19" s="10">
        <v>2.5</v>
      </c>
      <c r="K19" s="10">
        <f t="shared" si="2"/>
        <v>0</v>
      </c>
      <c r="L19" s="10"/>
      <c r="M19" s="10"/>
      <c r="N19" s="10">
        <v>0</v>
      </c>
      <c r="O19" s="10"/>
      <c r="P19" s="10">
        <f t="shared" si="3"/>
        <v>0.5</v>
      </c>
      <c r="Q19" s="12"/>
      <c r="R19" s="5">
        <f t="shared" si="5"/>
        <v>0</v>
      </c>
      <c r="S19" s="12"/>
      <c r="T19" s="10"/>
      <c r="U19" s="1">
        <f t="shared" si="6"/>
        <v>0</v>
      </c>
      <c r="V19" s="10">
        <f t="shared" si="7"/>
        <v>0</v>
      </c>
      <c r="W19" s="10">
        <v>0.5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36</v>
      </c>
      <c r="C20" s="1">
        <v>564.54200000000003</v>
      </c>
      <c r="D20" s="1">
        <v>434.99299999999999</v>
      </c>
      <c r="E20" s="1">
        <v>381.92</v>
      </c>
      <c r="F20" s="1">
        <v>571.25300000000004</v>
      </c>
      <c r="G20" s="7">
        <v>1</v>
      </c>
      <c r="H20" s="1">
        <v>60</v>
      </c>
      <c r="I20" s="1" t="s">
        <v>37</v>
      </c>
      <c r="J20" s="1">
        <v>382.5</v>
      </c>
      <c r="K20" s="1">
        <f t="shared" si="2"/>
        <v>-0.57999999999998408</v>
      </c>
      <c r="L20" s="1"/>
      <c r="M20" s="1"/>
      <c r="N20" s="1">
        <v>145.40987999999999</v>
      </c>
      <c r="O20" s="1">
        <v>85.1584</v>
      </c>
      <c r="P20" s="1">
        <f t="shared" si="3"/>
        <v>76.384</v>
      </c>
      <c r="Q20" s="5"/>
      <c r="R20" s="5">
        <f t="shared" si="5"/>
        <v>0</v>
      </c>
      <c r="S20" s="5"/>
      <c r="T20" s="1"/>
      <c r="U20" s="1">
        <f t="shared" si="6"/>
        <v>10.497241307080019</v>
      </c>
      <c r="V20" s="1">
        <f t="shared" si="7"/>
        <v>10.497241307080019</v>
      </c>
      <c r="W20" s="1">
        <v>85.1584</v>
      </c>
      <c r="X20" s="1">
        <v>78.448999999999998</v>
      </c>
      <c r="Y20" s="1">
        <v>89.612800000000007</v>
      </c>
      <c r="Z20" s="1">
        <v>94.682600000000008</v>
      </c>
      <c r="AA20" s="1">
        <v>112.755</v>
      </c>
      <c r="AB20" s="1">
        <v>101.86960000000001</v>
      </c>
      <c r="AC20" s="1">
        <v>82.778800000000004</v>
      </c>
      <c r="AD20" s="1">
        <v>89.636800000000008</v>
      </c>
      <c r="AE20" s="1">
        <v>110.19880000000001</v>
      </c>
      <c r="AF20" s="1">
        <v>104.9002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36</v>
      </c>
      <c r="C21" s="1">
        <v>283.07299999999998</v>
      </c>
      <c r="D21" s="1">
        <v>85.287999999999997</v>
      </c>
      <c r="E21" s="1">
        <v>89.772000000000006</v>
      </c>
      <c r="F21" s="1">
        <v>253.63399999999999</v>
      </c>
      <c r="G21" s="7">
        <v>1</v>
      </c>
      <c r="H21" s="1">
        <v>60</v>
      </c>
      <c r="I21" s="1" t="s">
        <v>37</v>
      </c>
      <c r="J21" s="1">
        <v>90.08</v>
      </c>
      <c r="K21" s="1">
        <f t="shared" si="2"/>
        <v>-0.30799999999999272</v>
      </c>
      <c r="L21" s="1"/>
      <c r="M21" s="1"/>
      <c r="N21" s="1">
        <v>0</v>
      </c>
      <c r="O21" s="1"/>
      <c r="P21" s="1">
        <f t="shared" si="3"/>
        <v>17.9544</v>
      </c>
      <c r="Q21" s="5"/>
      <c r="R21" s="5">
        <f t="shared" si="5"/>
        <v>0</v>
      </c>
      <c r="S21" s="5"/>
      <c r="T21" s="1"/>
      <c r="U21" s="1">
        <f t="shared" si="6"/>
        <v>14.126565075970236</v>
      </c>
      <c r="V21" s="1">
        <f t="shared" si="7"/>
        <v>14.126565075970236</v>
      </c>
      <c r="W21" s="1">
        <v>17.212</v>
      </c>
      <c r="X21" s="1">
        <v>20.401399999999999</v>
      </c>
      <c r="Y21" s="1">
        <v>36.459800000000001</v>
      </c>
      <c r="Z21" s="1">
        <v>36.421199999999999</v>
      </c>
      <c r="AA21" s="1">
        <v>26.082599999999999</v>
      </c>
      <c r="AB21" s="1">
        <v>25.940999999999999</v>
      </c>
      <c r="AC21" s="1">
        <v>28.901599999999998</v>
      </c>
      <c r="AD21" s="1">
        <v>30.620200000000001</v>
      </c>
      <c r="AE21" s="1">
        <v>26.113399999999999</v>
      </c>
      <c r="AF21" s="1">
        <v>28.6584</v>
      </c>
      <c r="AG21" s="1"/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58</v>
      </c>
      <c r="B22" s="18" t="s">
        <v>36</v>
      </c>
      <c r="C22" s="18">
        <v>1791.528</v>
      </c>
      <c r="D22" s="18">
        <v>2437.3989999999999</v>
      </c>
      <c r="E22" s="18">
        <v>1282.194</v>
      </c>
      <c r="F22" s="18">
        <v>2585.4119999999998</v>
      </c>
      <c r="G22" s="19">
        <v>1</v>
      </c>
      <c r="H22" s="18">
        <v>60</v>
      </c>
      <c r="I22" s="18" t="s">
        <v>37</v>
      </c>
      <c r="J22" s="18">
        <v>1247.442</v>
      </c>
      <c r="K22" s="18">
        <f t="shared" si="2"/>
        <v>34.751999999999953</v>
      </c>
      <c r="L22" s="18"/>
      <c r="M22" s="18"/>
      <c r="N22" s="18">
        <v>0</v>
      </c>
      <c r="O22" s="18">
        <v>509.74919999999997</v>
      </c>
      <c r="P22" s="18">
        <f t="shared" si="3"/>
        <v>256.43880000000001</v>
      </c>
      <c r="Q22" s="20"/>
      <c r="R22" s="5">
        <f t="shared" si="5"/>
        <v>0</v>
      </c>
      <c r="S22" s="20"/>
      <c r="T22" s="18"/>
      <c r="U22" s="1">
        <f t="shared" si="6"/>
        <v>12.069785071525835</v>
      </c>
      <c r="V22" s="18">
        <f t="shared" si="7"/>
        <v>12.069785071525835</v>
      </c>
      <c r="W22" s="18">
        <v>254.87459999999999</v>
      </c>
      <c r="X22" s="18">
        <v>276.50119999999998</v>
      </c>
      <c r="Y22" s="18">
        <v>369.78039999999999</v>
      </c>
      <c r="Z22" s="18">
        <v>353.94940000000003</v>
      </c>
      <c r="AA22" s="18">
        <v>294.19880000000001</v>
      </c>
      <c r="AB22" s="18">
        <v>300.63979999999998</v>
      </c>
      <c r="AC22" s="18">
        <v>284.88839999999999</v>
      </c>
      <c r="AD22" s="18">
        <v>276.19880000000001</v>
      </c>
      <c r="AE22" s="18">
        <v>280.8218</v>
      </c>
      <c r="AF22" s="18">
        <v>282.1146</v>
      </c>
      <c r="AG22" s="18" t="s">
        <v>59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1" t="s">
        <v>60</v>
      </c>
      <c r="B23" s="21" t="s">
        <v>36</v>
      </c>
      <c r="C23" s="21">
        <v>1055.1780000000001</v>
      </c>
      <c r="D23" s="21">
        <v>646.05999999999995</v>
      </c>
      <c r="E23" s="21">
        <v>438.077</v>
      </c>
      <c r="F23" s="21">
        <v>1143.614</v>
      </c>
      <c r="G23" s="22">
        <v>1</v>
      </c>
      <c r="H23" s="21">
        <v>60</v>
      </c>
      <c r="I23" s="21" t="s">
        <v>37</v>
      </c>
      <c r="J23" s="21">
        <v>431.64</v>
      </c>
      <c r="K23" s="21">
        <f t="shared" si="2"/>
        <v>6.4370000000000118</v>
      </c>
      <c r="L23" s="21"/>
      <c r="M23" s="21"/>
      <c r="N23" s="21">
        <v>0</v>
      </c>
      <c r="O23" s="21"/>
      <c r="P23" s="21">
        <f t="shared" si="3"/>
        <v>87.615399999999994</v>
      </c>
      <c r="Q23" s="23"/>
      <c r="R23" s="5">
        <f t="shared" si="5"/>
        <v>0</v>
      </c>
      <c r="S23" s="23"/>
      <c r="T23" s="21"/>
      <c r="U23" s="1">
        <f t="shared" si="6"/>
        <v>13.052659692245886</v>
      </c>
      <c r="V23" s="21">
        <f t="shared" si="7"/>
        <v>13.052659692245886</v>
      </c>
      <c r="W23" s="21">
        <v>82.145200000000003</v>
      </c>
      <c r="X23" s="21">
        <v>95.245000000000005</v>
      </c>
      <c r="Y23" s="21">
        <v>154.23240000000001</v>
      </c>
      <c r="Z23" s="21">
        <v>148.24520000000001</v>
      </c>
      <c r="AA23" s="21">
        <v>115.1712</v>
      </c>
      <c r="AB23" s="21">
        <v>121.7162</v>
      </c>
      <c r="AC23" s="21">
        <v>90.488599999999991</v>
      </c>
      <c r="AD23" s="21">
        <v>75.890999999999991</v>
      </c>
      <c r="AE23" s="21">
        <v>62.078599999999987</v>
      </c>
      <c r="AF23" s="21">
        <v>64.110600000000005</v>
      </c>
      <c r="AG23" s="27" t="s">
        <v>61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62</v>
      </c>
      <c r="B24" s="21" t="s">
        <v>36</v>
      </c>
      <c r="C24" s="21">
        <v>1028.5329999999999</v>
      </c>
      <c r="D24" s="21">
        <v>558.06100000000004</v>
      </c>
      <c r="E24" s="21">
        <v>417.88499999999999</v>
      </c>
      <c r="F24" s="21">
        <v>1059.5809999999999</v>
      </c>
      <c r="G24" s="22">
        <v>1</v>
      </c>
      <c r="H24" s="21">
        <v>60</v>
      </c>
      <c r="I24" s="21" t="s">
        <v>37</v>
      </c>
      <c r="J24" s="21">
        <v>406.65</v>
      </c>
      <c r="K24" s="21">
        <f t="shared" si="2"/>
        <v>11.235000000000014</v>
      </c>
      <c r="L24" s="21"/>
      <c r="M24" s="21"/>
      <c r="N24" s="21">
        <v>0</v>
      </c>
      <c r="O24" s="21"/>
      <c r="P24" s="21">
        <f t="shared" si="3"/>
        <v>83.576999999999998</v>
      </c>
      <c r="Q24" s="23"/>
      <c r="R24" s="5">
        <f t="shared" si="5"/>
        <v>0</v>
      </c>
      <c r="S24" s="23"/>
      <c r="T24" s="21"/>
      <c r="U24" s="1">
        <f t="shared" si="6"/>
        <v>12.677901815092667</v>
      </c>
      <c r="V24" s="21">
        <f t="shared" si="7"/>
        <v>12.677901815092667</v>
      </c>
      <c r="W24" s="21">
        <v>75.7072</v>
      </c>
      <c r="X24" s="21">
        <v>87.194600000000008</v>
      </c>
      <c r="Y24" s="21">
        <v>144.18819999999999</v>
      </c>
      <c r="Z24" s="21">
        <v>142.28460000000001</v>
      </c>
      <c r="AA24" s="21">
        <v>88.878200000000007</v>
      </c>
      <c r="AB24" s="21">
        <v>92.834400000000002</v>
      </c>
      <c r="AC24" s="21">
        <v>92.787999999999997</v>
      </c>
      <c r="AD24" s="21">
        <v>79.977599999999995</v>
      </c>
      <c r="AE24" s="21">
        <v>47.770600000000002</v>
      </c>
      <c r="AF24" s="21">
        <v>47.9696</v>
      </c>
      <c r="AG24" s="24" t="s">
        <v>61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8" t="s">
        <v>63</v>
      </c>
      <c r="B25" s="18" t="s">
        <v>36</v>
      </c>
      <c r="C25" s="18">
        <v>416.80399999999997</v>
      </c>
      <c r="D25" s="18">
        <v>542.59199999999998</v>
      </c>
      <c r="E25" s="18">
        <v>277.49200000000002</v>
      </c>
      <c r="F25" s="18">
        <v>594.125</v>
      </c>
      <c r="G25" s="19">
        <v>1</v>
      </c>
      <c r="H25" s="18">
        <v>60</v>
      </c>
      <c r="I25" s="18" t="s">
        <v>37</v>
      </c>
      <c r="J25" s="18">
        <v>278.92</v>
      </c>
      <c r="K25" s="18">
        <f t="shared" si="2"/>
        <v>-1.4279999999999973</v>
      </c>
      <c r="L25" s="18"/>
      <c r="M25" s="18"/>
      <c r="N25" s="18">
        <v>0</v>
      </c>
      <c r="O25" s="18"/>
      <c r="P25" s="18">
        <f t="shared" si="3"/>
        <v>55.498400000000004</v>
      </c>
      <c r="Q25" s="20">
        <f>11*P25-O25-F25-N25</f>
        <v>16.357400000000098</v>
      </c>
      <c r="R25" s="5">
        <f t="shared" si="5"/>
        <v>16.357400000000098</v>
      </c>
      <c r="S25" s="20"/>
      <c r="T25" s="18"/>
      <c r="U25" s="1">
        <f t="shared" si="6"/>
        <v>11.000000000000002</v>
      </c>
      <c r="V25" s="18">
        <f t="shared" si="7"/>
        <v>10.70526357516613</v>
      </c>
      <c r="W25" s="18">
        <v>53.187600000000003</v>
      </c>
      <c r="X25" s="18">
        <v>58.709000000000003</v>
      </c>
      <c r="Y25" s="18">
        <v>72.113799999999998</v>
      </c>
      <c r="Z25" s="18">
        <v>66.385599999999997</v>
      </c>
      <c r="AA25" s="18">
        <v>65.878</v>
      </c>
      <c r="AB25" s="18">
        <v>69.7684</v>
      </c>
      <c r="AC25" s="18">
        <v>94.5428</v>
      </c>
      <c r="AD25" s="18">
        <v>102.59820000000001</v>
      </c>
      <c r="AE25" s="18">
        <v>146.876</v>
      </c>
      <c r="AF25" s="18">
        <v>148.06540000000001</v>
      </c>
      <c r="AG25" s="18" t="s">
        <v>44</v>
      </c>
      <c r="AH25" s="1">
        <f t="shared" si="8"/>
        <v>16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36</v>
      </c>
      <c r="C26" s="1">
        <v>317.24099999999999</v>
      </c>
      <c r="D26" s="1">
        <v>254.28299999999999</v>
      </c>
      <c r="E26" s="1">
        <v>289.71699999999998</v>
      </c>
      <c r="F26" s="1">
        <v>195.6</v>
      </c>
      <c r="G26" s="7">
        <v>1</v>
      </c>
      <c r="H26" s="1">
        <v>30</v>
      </c>
      <c r="I26" s="1" t="s">
        <v>37</v>
      </c>
      <c r="J26" s="1">
        <v>304.89999999999998</v>
      </c>
      <c r="K26" s="1">
        <f t="shared" si="2"/>
        <v>-15.182999999999993</v>
      </c>
      <c r="L26" s="1"/>
      <c r="M26" s="1"/>
      <c r="N26" s="1">
        <v>51.274799999999964</v>
      </c>
      <c r="O26" s="1">
        <v>46.594000000000001</v>
      </c>
      <c r="P26" s="1">
        <f t="shared" si="3"/>
        <v>57.943399999999997</v>
      </c>
      <c r="Q26" s="5">
        <f t="shared" ref="Q26:Q38" si="11">10*P26-O26-F26-N26</f>
        <v>285.96519999999992</v>
      </c>
      <c r="R26" s="5">
        <f t="shared" si="5"/>
        <v>285.96519999999992</v>
      </c>
      <c r="S26" s="5"/>
      <c r="T26" s="1"/>
      <c r="U26" s="1">
        <f t="shared" si="6"/>
        <v>10</v>
      </c>
      <c r="V26" s="1">
        <f t="shared" si="7"/>
        <v>5.0647493933735337</v>
      </c>
      <c r="W26" s="1">
        <v>46.594000000000001</v>
      </c>
      <c r="X26" s="1">
        <v>49.472200000000001</v>
      </c>
      <c r="Y26" s="1">
        <v>58.557000000000002</v>
      </c>
      <c r="Z26" s="1">
        <v>54.867199999999997</v>
      </c>
      <c r="AA26" s="1">
        <v>53.313000000000002</v>
      </c>
      <c r="AB26" s="1">
        <v>55.741</v>
      </c>
      <c r="AC26" s="1">
        <v>60.857799999999997</v>
      </c>
      <c r="AD26" s="1">
        <v>61.471600000000002</v>
      </c>
      <c r="AE26" s="1">
        <v>56.793999999999997</v>
      </c>
      <c r="AF26" s="1">
        <v>55.120199999999997</v>
      </c>
      <c r="AG26" s="1"/>
      <c r="AH26" s="1">
        <f t="shared" si="8"/>
        <v>286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36</v>
      </c>
      <c r="C27" s="1">
        <v>274.81200000000001</v>
      </c>
      <c r="D27" s="1">
        <v>35.756</v>
      </c>
      <c r="E27" s="1">
        <v>137.01599999999999</v>
      </c>
      <c r="F27" s="1">
        <v>127.065</v>
      </c>
      <c r="G27" s="7">
        <v>1</v>
      </c>
      <c r="H27" s="1">
        <v>30</v>
      </c>
      <c r="I27" s="1" t="s">
        <v>37</v>
      </c>
      <c r="J27" s="1">
        <v>135.05000000000001</v>
      </c>
      <c r="K27" s="1">
        <f t="shared" si="2"/>
        <v>1.9659999999999798</v>
      </c>
      <c r="L27" s="1"/>
      <c r="M27" s="1"/>
      <c r="N27" s="1">
        <v>25.022800000000021</v>
      </c>
      <c r="O27" s="1">
        <v>34.660800000000002</v>
      </c>
      <c r="P27" s="1">
        <f t="shared" si="3"/>
        <v>27.403199999999998</v>
      </c>
      <c r="Q27" s="5">
        <f t="shared" si="11"/>
        <v>87.283399999999972</v>
      </c>
      <c r="R27" s="5">
        <f t="shared" si="5"/>
        <v>87.283399999999972</v>
      </c>
      <c r="S27" s="5"/>
      <c r="T27" s="1"/>
      <c r="U27" s="1">
        <f t="shared" si="6"/>
        <v>10</v>
      </c>
      <c r="V27" s="1">
        <f t="shared" si="7"/>
        <v>6.8148464412915288</v>
      </c>
      <c r="W27" s="1">
        <v>34.660800000000002</v>
      </c>
      <c r="X27" s="1">
        <v>37.445399999999999</v>
      </c>
      <c r="Y27" s="1">
        <v>44.887799999999999</v>
      </c>
      <c r="Z27" s="1">
        <v>44.397599999999997</v>
      </c>
      <c r="AA27" s="1">
        <v>46.932000000000002</v>
      </c>
      <c r="AB27" s="1">
        <v>44.941600000000001</v>
      </c>
      <c r="AC27" s="1">
        <v>33.741</v>
      </c>
      <c r="AD27" s="1">
        <v>41.412999999999997</v>
      </c>
      <c r="AE27" s="1">
        <v>52.203000000000003</v>
      </c>
      <c r="AF27" s="1">
        <v>47.205199999999998</v>
      </c>
      <c r="AG27" s="1"/>
      <c r="AH27" s="1">
        <f t="shared" si="8"/>
        <v>87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66</v>
      </c>
      <c r="B28" s="1" t="s">
        <v>36</v>
      </c>
      <c r="C28" s="1">
        <v>544.34100000000001</v>
      </c>
      <c r="D28" s="1">
        <v>279.214</v>
      </c>
      <c r="E28" s="1">
        <v>467.90199999999999</v>
      </c>
      <c r="F28" s="1">
        <v>226.43299999999999</v>
      </c>
      <c r="G28" s="7">
        <v>1</v>
      </c>
      <c r="H28" s="1">
        <v>30</v>
      </c>
      <c r="I28" s="1" t="s">
        <v>37</v>
      </c>
      <c r="J28" s="1">
        <v>507.9</v>
      </c>
      <c r="K28" s="1">
        <f t="shared" si="2"/>
        <v>-39.99799999999999</v>
      </c>
      <c r="L28" s="1"/>
      <c r="M28" s="1"/>
      <c r="N28" s="1">
        <v>100.16800000000021</v>
      </c>
      <c r="O28" s="1">
        <v>69.400000000000006</v>
      </c>
      <c r="P28" s="1">
        <f t="shared" si="3"/>
        <v>93.580399999999997</v>
      </c>
      <c r="Q28" s="5">
        <f t="shared" si="11"/>
        <v>539.80299999999977</v>
      </c>
      <c r="R28" s="5">
        <f t="shared" si="5"/>
        <v>539.80299999999977</v>
      </c>
      <c r="S28" s="5"/>
      <c r="T28" s="1"/>
      <c r="U28" s="1">
        <f t="shared" si="6"/>
        <v>10</v>
      </c>
      <c r="V28" s="1">
        <f t="shared" si="7"/>
        <v>4.2316660326307671</v>
      </c>
      <c r="W28" s="1">
        <v>69.400000000000006</v>
      </c>
      <c r="X28" s="1">
        <v>73.315799999999996</v>
      </c>
      <c r="Y28" s="1">
        <v>93.051000000000002</v>
      </c>
      <c r="Z28" s="1">
        <v>88.974199999999996</v>
      </c>
      <c r="AA28" s="1">
        <v>90.642399999999995</v>
      </c>
      <c r="AB28" s="1">
        <v>92.914000000000001</v>
      </c>
      <c r="AC28" s="1">
        <v>82.254199999999997</v>
      </c>
      <c r="AD28" s="1">
        <v>82.092999999999989</v>
      </c>
      <c r="AE28" s="1">
        <v>78.828400000000002</v>
      </c>
      <c r="AF28" s="1">
        <v>78.453400000000002</v>
      </c>
      <c r="AG28" s="1"/>
      <c r="AH28" s="1">
        <f t="shared" si="8"/>
        <v>540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36</v>
      </c>
      <c r="C29" s="1">
        <v>40.387</v>
      </c>
      <c r="D29" s="1"/>
      <c r="E29" s="1">
        <v>15.898999999999999</v>
      </c>
      <c r="F29" s="1">
        <v>16.173999999999999</v>
      </c>
      <c r="G29" s="7">
        <v>1</v>
      </c>
      <c r="H29" s="1">
        <v>45</v>
      </c>
      <c r="I29" s="1" t="s">
        <v>37</v>
      </c>
      <c r="J29" s="1">
        <v>22.3</v>
      </c>
      <c r="K29" s="1">
        <f t="shared" si="2"/>
        <v>-6.4010000000000016</v>
      </c>
      <c r="L29" s="1"/>
      <c r="M29" s="1"/>
      <c r="N29" s="1">
        <v>0</v>
      </c>
      <c r="O29" s="1"/>
      <c r="P29" s="1">
        <f t="shared" si="3"/>
        <v>3.1797999999999997</v>
      </c>
      <c r="Q29" s="5">
        <f t="shared" si="11"/>
        <v>15.623999999999999</v>
      </c>
      <c r="R29" s="5">
        <f t="shared" si="5"/>
        <v>15.623999999999999</v>
      </c>
      <c r="S29" s="5"/>
      <c r="T29" s="1"/>
      <c r="U29" s="1">
        <f t="shared" si="6"/>
        <v>10</v>
      </c>
      <c r="V29" s="1">
        <f t="shared" si="7"/>
        <v>5.0864834266306058</v>
      </c>
      <c r="W29" s="1">
        <v>1.9878</v>
      </c>
      <c r="X29" s="1">
        <v>2.1882000000000001</v>
      </c>
      <c r="Y29" s="1">
        <v>2.6960000000000002</v>
      </c>
      <c r="Z29" s="1">
        <v>2.6985999999999999</v>
      </c>
      <c r="AA29" s="1">
        <v>5.6694000000000004</v>
      </c>
      <c r="AB29" s="1">
        <v>5.1280000000000001</v>
      </c>
      <c r="AC29" s="1">
        <v>1.5668</v>
      </c>
      <c r="AD29" s="1">
        <v>2.2690000000000001</v>
      </c>
      <c r="AE29" s="1">
        <v>4.8499999999999996</v>
      </c>
      <c r="AF29" s="1">
        <v>5.5060000000000002</v>
      </c>
      <c r="AG29" s="1"/>
      <c r="AH29" s="1">
        <f t="shared" si="8"/>
        <v>16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36</v>
      </c>
      <c r="C30" s="1">
        <v>69.849999999999994</v>
      </c>
      <c r="D30" s="1"/>
      <c r="E30" s="1">
        <v>18.033999999999999</v>
      </c>
      <c r="F30" s="1">
        <v>51.816000000000003</v>
      </c>
      <c r="G30" s="7">
        <v>1</v>
      </c>
      <c r="H30" s="1">
        <v>40</v>
      </c>
      <c r="I30" s="1" t="s">
        <v>37</v>
      </c>
      <c r="J30" s="1">
        <v>16</v>
      </c>
      <c r="K30" s="1">
        <f t="shared" si="2"/>
        <v>2.0339999999999989</v>
      </c>
      <c r="L30" s="1"/>
      <c r="M30" s="1"/>
      <c r="N30" s="1">
        <v>0</v>
      </c>
      <c r="O30" s="1"/>
      <c r="P30" s="1">
        <f t="shared" si="3"/>
        <v>3.6067999999999998</v>
      </c>
      <c r="Q30" s="5"/>
      <c r="R30" s="5">
        <f t="shared" si="5"/>
        <v>0</v>
      </c>
      <c r="S30" s="5"/>
      <c r="T30" s="1"/>
      <c r="U30" s="1">
        <f t="shared" si="6"/>
        <v>14.366197183098594</v>
      </c>
      <c r="V30" s="1">
        <f t="shared" si="7"/>
        <v>14.366197183098594</v>
      </c>
      <c r="W30" s="1">
        <v>1.742</v>
      </c>
      <c r="X30" s="1">
        <v>1.7156</v>
      </c>
      <c r="Y30" s="1">
        <v>0.86199999999999988</v>
      </c>
      <c r="Z30" s="1">
        <v>0.86060000000000003</v>
      </c>
      <c r="AA30" s="1">
        <v>6.5975999999999999</v>
      </c>
      <c r="AB30" s="1">
        <v>6.0218000000000007</v>
      </c>
      <c r="AC30" s="1">
        <v>2.9538000000000002</v>
      </c>
      <c r="AD30" s="1">
        <v>3.3149999999999999</v>
      </c>
      <c r="AE30" s="1">
        <v>3.6349999999999998</v>
      </c>
      <c r="AF30" s="1">
        <v>3.8618000000000001</v>
      </c>
      <c r="AG30" s="25" t="s">
        <v>70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36</v>
      </c>
      <c r="C31" s="1">
        <v>303.23500000000001</v>
      </c>
      <c r="D31" s="1">
        <v>61.387</v>
      </c>
      <c r="E31" s="1">
        <v>156.02199999999999</v>
      </c>
      <c r="F31" s="1">
        <v>138.75899999999999</v>
      </c>
      <c r="G31" s="7">
        <v>1</v>
      </c>
      <c r="H31" s="1">
        <v>30</v>
      </c>
      <c r="I31" s="1" t="s">
        <v>37</v>
      </c>
      <c r="J31" s="1">
        <v>166.65</v>
      </c>
      <c r="K31" s="1">
        <f t="shared" si="2"/>
        <v>-10.628000000000014</v>
      </c>
      <c r="L31" s="1"/>
      <c r="M31" s="1"/>
      <c r="N31" s="1">
        <v>36.156820000000032</v>
      </c>
      <c r="O31" s="1"/>
      <c r="P31" s="1">
        <f t="shared" si="3"/>
        <v>31.2044</v>
      </c>
      <c r="Q31" s="5">
        <f t="shared" si="11"/>
        <v>137.12817999999996</v>
      </c>
      <c r="R31" s="5">
        <f t="shared" si="5"/>
        <v>137.12817999999996</v>
      </c>
      <c r="S31" s="5"/>
      <c r="T31" s="1"/>
      <c r="U31" s="1">
        <f t="shared" si="6"/>
        <v>10</v>
      </c>
      <c r="V31" s="1">
        <f t="shared" si="7"/>
        <v>5.6054857648280381</v>
      </c>
      <c r="W31" s="1">
        <v>29.209599999999998</v>
      </c>
      <c r="X31" s="1">
        <v>27.608599999999999</v>
      </c>
      <c r="Y31" s="1">
        <v>39.939</v>
      </c>
      <c r="Z31" s="1">
        <v>41.805799999999998</v>
      </c>
      <c r="AA31" s="1">
        <v>37.932600000000001</v>
      </c>
      <c r="AB31" s="1">
        <v>38.923999999999999</v>
      </c>
      <c r="AC31" s="1">
        <v>41.700400000000002</v>
      </c>
      <c r="AD31" s="1">
        <v>37.556399999999996</v>
      </c>
      <c r="AE31" s="1">
        <v>31.436199999999999</v>
      </c>
      <c r="AF31" s="1">
        <v>35.370199999999997</v>
      </c>
      <c r="AG31" s="1"/>
      <c r="AH31" s="1">
        <f t="shared" si="8"/>
        <v>137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14.923</v>
      </c>
      <c r="D32" s="1">
        <v>10.74</v>
      </c>
      <c r="E32" s="1">
        <v>1.802</v>
      </c>
      <c r="F32" s="1">
        <v>21.181999999999999</v>
      </c>
      <c r="G32" s="7">
        <v>1</v>
      </c>
      <c r="H32" s="1">
        <v>50</v>
      </c>
      <c r="I32" s="1" t="s">
        <v>37</v>
      </c>
      <c r="J32" s="1">
        <v>1.4</v>
      </c>
      <c r="K32" s="1">
        <f t="shared" si="2"/>
        <v>0.40200000000000014</v>
      </c>
      <c r="L32" s="1"/>
      <c r="M32" s="1"/>
      <c r="N32" s="1">
        <v>0</v>
      </c>
      <c r="O32" s="1"/>
      <c r="P32" s="1">
        <f t="shared" si="3"/>
        <v>0.3604</v>
      </c>
      <c r="Q32" s="5"/>
      <c r="R32" s="5">
        <f t="shared" si="5"/>
        <v>0</v>
      </c>
      <c r="S32" s="5"/>
      <c r="T32" s="1"/>
      <c r="U32" s="1">
        <f t="shared" si="6"/>
        <v>58.773584905660371</v>
      </c>
      <c r="V32" s="1">
        <f t="shared" si="7"/>
        <v>58.773584905660371</v>
      </c>
      <c r="W32" s="1">
        <v>1.4312</v>
      </c>
      <c r="X32" s="1">
        <v>2.1446000000000001</v>
      </c>
      <c r="Y32" s="1">
        <v>2.3472</v>
      </c>
      <c r="Z32" s="1">
        <v>1.9998</v>
      </c>
      <c r="AA32" s="1">
        <v>1.0992</v>
      </c>
      <c r="AB32" s="1">
        <v>0.73319999999999996</v>
      </c>
      <c r="AC32" s="1">
        <v>0</v>
      </c>
      <c r="AD32" s="1">
        <v>0.19800000000000001</v>
      </c>
      <c r="AE32" s="1">
        <v>2.3355999999999999</v>
      </c>
      <c r="AF32" s="1">
        <v>2.3144</v>
      </c>
      <c r="AG32" s="27" t="s">
        <v>146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36</v>
      </c>
      <c r="C33" s="1">
        <v>0.85699999999999998</v>
      </c>
      <c r="D33" s="1">
        <v>16.361999999999998</v>
      </c>
      <c r="E33" s="1"/>
      <c r="F33" s="1">
        <v>17.219000000000001</v>
      </c>
      <c r="G33" s="7">
        <v>1</v>
      </c>
      <c r="H33" s="1">
        <v>50</v>
      </c>
      <c r="I33" s="1" t="s">
        <v>37</v>
      </c>
      <c r="J33" s="1">
        <v>1.4</v>
      </c>
      <c r="K33" s="1">
        <f t="shared" si="2"/>
        <v>-1.4</v>
      </c>
      <c r="L33" s="1"/>
      <c r="M33" s="1"/>
      <c r="N33" s="1">
        <v>4</v>
      </c>
      <c r="O33" s="1"/>
      <c r="P33" s="1">
        <f t="shared" si="3"/>
        <v>0</v>
      </c>
      <c r="Q33" s="5"/>
      <c r="R33" s="5">
        <f t="shared" si="5"/>
        <v>0</v>
      </c>
      <c r="S33" s="5"/>
      <c r="T33" s="1"/>
      <c r="U33" s="1" t="e">
        <f t="shared" si="6"/>
        <v>#DIV/0!</v>
      </c>
      <c r="V33" s="1" t="e">
        <f t="shared" si="7"/>
        <v>#DIV/0!</v>
      </c>
      <c r="W33" s="1">
        <v>1.4652000000000001</v>
      </c>
      <c r="X33" s="1">
        <v>1.6484000000000001</v>
      </c>
      <c r="Y33" s="1">
        <v>1.1020000000000001</v>
      </c>
      <c r="Z33" s="1">
        <v>0.91880000000000006</v>
      </c>
      <c r="AA33" s="1">
        <v>1.1095999999999999</v>
      </c>
      <c r="AB33" s="1">
        <v>1.4803999999999999</v>
      </c>
      <c r="AC33" s="1">
        <v>0.18659999999999999</v>
      </c>
      <c r="AD33" s="1">
        <v>-0.36720000000000003</v>
      </c>
      <c r="AE33" s="1">
        <v>1.1037999999999999</v>
      </c>
      <c r="AF33" s="1">
        <v>1.6537999999999999</v>
      </c>
      <c r="AG33" s="1" t="s">
        <v>50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8" t="s">
        <v>74</v>
      </c>
      <c r="B34" s="18" t="s">
        <v>42</v>
      </c>
      <c r="C34" s="18">
        <v>2964</v>
      </c>
      <c r="D34" s="18">
        <v>1362</v>
      </c>
      <c r="E34" s="18">
        <v>1400</v>
      </c>
      <c r="F34" s="18">
        <v>2647</v>
      </c>
      <c r="G34" s="19">
        <v>0.4</v>
      </c>
      <c r="H34" s="18">
        <v>45</v>
      </c>
      <c r="I34" s="18" t="s">
        <v>37</v>
      </c>
      <c r="J34" s="18">
        <v>1420</v>
      </c>
      <c r="K34" s="18">
        <f t="shared" si="2"/>
        <v>-20</v>
      </c>
      <c r="L34" s="18"/>
      <c r="M34" s="18"/>
      <c r="N34" s="18">
        <v>400</v>
      </c>
      <c r="O34" s="18">
        <v>658.4</v>
      </c>
      <c r="P34" s="18">
        <f t="shared" si="3"/>
        <v>280</v>
      </c>
      <c r="Q34" s="20"/>
      <c r="R34" s="5">
        <f t="shared" si="5"/>
        <v>0</v>
      </c>
      <c r="S34" s="20"/>
      <c r="T34" s="18"/>
      <c r="U34" s="1">
        <f t="shared" si="6"/>
        <v>13.233571428571429</v>
      </c>
      <c r="V34" s="18">
        <f t="shared" si="7"/>
        <v>13.233571428571429</v>
      </c>
      <c r="W34" s="18">
        <v>329.2</v>
      </c>
      <c r="X34" s="18">
        <v>337.4</v>
      </c>
      <c r="Y34" s="18">
        <v>430</v>
      </c>
      <c r="Z34" s="18">
        <v>456.2</v>
      </c>
      <c r="AA34" s="18">
        <v>356.4</v>
      </c>
      <c r="AB34" s="18">
        <v>355.2</v>
      </c>
      <c r="AC34" s="18">
        <v>312.8</v>
      </c>
      <c r="AD34" s="18">
        <v>300.8</v>
      </c>
      <c r="AE34" s="18">
        <v>236.8</v>
      </c>
      <c r="AF34" s="18">
        <v>242.8</v>
      </c>
      <c r="AG34" s="18" t="s">
        <v>75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42</v>
      </c>
      <c r="C35" s="1">
        <v>460</v>
      </c>
      <c r="D35" s="1">
        <v>450</v>
      </c>
      <c r="E35" s="1">
        <v>352</v>
      </c>
      <c r="F35" s="1">
        <v>504</v>
      </c>
      <c r="G35" s="7">
        <v>0.45</v>
      </c>
      <c r="H35" s="1">
        <v>50</v>
      </c>
      <c r="I35" s="1" t="s">
        <v>37</v>
      </c>
      <c r="J35" s="1">
        <v>352</v>
      </c>
      <c r="K35" s="1">
        <f t="shared" si="2"/>
        <v>0</v>
      </c>
      <c r="L35" s="1"/>
      <c r="M35" s="1"/>
      <c r="N35" s="1">
        <v>62.999999999999929</v>
      </c>
      <c r="O35" s="1">
        <v>74</v>
      </c>
      <c r="P35" s="1">
        <f t="shared" si="3"/>
        <v>70.400000000000006</v>
      </c>
      <c r="Q35" s="5">
        <f t="shared" si="11"/>
        <v>63.000000000000071</v>
      </c>
      <c r="R35" s="5">
        <f>S35</f>
        <v>200</v>
      </c>
      <c r="S35" s="5">
        <v>200</v>
      </c>
      <c r="T35" s="1" t="s">
        <v>162</v>
      </c>
      <c r="U35" s="1">
        <f t="shared" si="6"/>
        <v>11.946022727272725</v>
      </c>
      <c r="V35" s="1">
        <f t="shared" si="7"/>
        <v>9.1051136363636331</v>
      </c>
      <c r="W35" s="1">
        <v>74</v>
      </c>
      <c r="X35" s="1">
        <v>76.8</v>
      </c>
      <c r="Y35" s="1">
        <v>74.8</v>
      </c>
      <c r="Z35" s="1">
        <v>82.8</v>
      </c>
      <c r="AA35" s="1">
        <v>88.6</v>
      </c>
      <c r="AB35" s="1">
        <v>91.4</v>
      </c>
      <c r="AC35" s="1">
        <v>74</v>
      </c>
      <c r="AD35" s="1">
        <v>79.8</v>
      </c>
      <c r="AE35" s="1">
        <v>89.4</v>
      </c>
      <c r="AF35" s="1">
        <v>74.2</v>
      </c>
      <c r="AG35" s="1" t="s">
        <v>38</v>
      </c>
      <c r="AH35" s="1">
        <f t="shared" si="8"/>
        <v>90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77</v>
      </c>
      <c r="B36" s="18" t="s">
        <v>42</v>
      </c>
      <c r="C36" s="18">
        <v>1596</v>
      </c>
      <c r="D36" s="18">
        <v>2958</v>
      </c>
      <c r="E36" s="18">
        <v>1071</v>
      </c>
      <c r="F36" s="18">
        <v>3190</v>
      </c>
      <c r="G36" s="19">
        <v>0.4</v>
      </c>
      <c r="H36" s="18">
        <v>45</v>
      </c>
      <c r="I36" s="18" t="s">
        <v>37</v>
      </c>
      <c r="J36" s="18">
        <v>1083</v>
      </c>
      <c r="K36" s="18">
        <f t="shared" si="2"/>
        <v>-12</v>
      </c>
      <c r="L36" s="18"/>
      <c r="M36" s="18"/>
      <c r="N36" s="18">
        <v>250</v>
      </c>
      <c r="O36" s="18"/>
      <c r="P36" s="18">
        <f t="shared" si="3"/>
        <v>214.2</v>
      </c>
      <c r="Q36" s="20"/>
      <c r="R36" s="5">
        <f t="shared" si="5"/>
        <v>0</v>
      </c>
      <c r="S36" s="20"/>
      <c r="T36" s="18"/>
      <c r="U36" s="1">
        <f t="shared" si="6"/>
        <v>16.059757236227824</v>
      </c>
      <c r="V36" s="18">
        <f t="shared" si="7"/>
        <v>16.059757236227824</v>
      </c>
      <c r="W36" s="18">
        <v>285.60000000000002</v>
      </c>
      <c r="X36" s="18">
        <v>305</v>
      </c>
      <c r="Y36" s="18">
        <v>202.4</v>
      </c>
      <c r="Z36" s="18">
        <v>206</v>
      </c>
      <c r="AA36" s="18">
        <v>353.2</v>
      </c>
      <c r="AB36" s="18">
        <v>342</v>
      </c>
      <c r="AC36" s="18">
        <v>241</v>
      </c>
      <c r="AD36" s="18">
        <v>252.8</v>
      </c>
      <c r="AE36" s="18">
        <v>236.8</v>
      </c>
      <c r="AF36" s="18">
        <v>232</v>
      </c>
      <c r="AG36" s="18" t="s">
        <v>75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36</v>
      </c>
      <c r="C37" s="1">
        <v>1435.068</v>
      </c>
      <c r="D37" s="1">
        <v>228.94</v>
      </c>
      <c r="E37" s="1">
        <v>636.04499999999996</v>
      </c>
      <c r="F37" s="1">
        <v>904.33399999999995</v>
      </c>
      <c r="G37" s="7">
        <v>1</v>
      </c>
      <c r="H37" s="1">
        <v>45</v>
      </c>
      <c r="I37" s="1" t="s">
        <v>37</v>
      </c>
      <c r="J37" s="1">
        <v>595.79999999999995</v>
      </c>
      <c r="K37" s="1">
        <f t="shared" si="2"/>
        <v>40.245000000000005</v>
      </c>
      <c r="L37" s="1"/>
      <c r="M37" s="1"/>
      <c r="N37" s="1">
        <v>0</v>
      </c>
      <c r="O37" s="1"/>
      <c r="P37" s="1">
        <f t="shared" si="3"/>
        <v>127.20899999999999</v>
      </c>
      <c r="Q37" s="5">
        <f t="shared" si="11"/>
        <v>367.75599999999997</v>
      </c>
      <c r="R37" s="5">
        <f t="shared" si="5"/>
        <v>367.75599999999997</v>
      </c>
      <c r="S37" s="5"/>
      <c r="T37" s="1"/>
      <c r="U37" s="1">
        <f t="shared" si="6"/>
        <v>10</v>
      </c>
      <c r="V37" s="1">
        <f t="shared" si="7"/>
        <v>7.1090410269713624</v>
      </c>
      <c r="W37" s="1">
        <v>125.30119999999999</v>
      </c>
      <c r="X37" s="1">
        <v>130.17439999999999</v>
      </c>
      <c r="Y37" s="1">
        <v>191.11760000000001</v>
      </c>
      <c r="Z37" s="1">
        <v>206.55</v>
      </c>
      <c r="AA37" s="1">
        <v>197.23920000000001</v>
      </c>
      <c r="AB37" s="1">
        <v>205.6918</v>
      </c>
      <c r="AC37" s="1">
        <v>157.06540000000001</v>
      </c>
      <c r="AD37" s="1">
        <v>165.56540000000001</v>
      </c>
      <c r="AE37" s="1">
        <v>203.32579999999999</v>
      </c>
      <c r="AF37" s="1">
        <v>171.24959999999999</v>
      </c>
      <c r="AG37" s="1"/>
      <c r="AH37" s="1">
        <f t="shared" si="8"/>
        <v>368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42</v>
      </c>
      <c r="C38" s="1">
        <v>685</v>
      </c>
      <c r="D38" s="1">
        <v>100</v>
      </c>
      <c r="E38" s="1">
        <v>367</v>
      </c>
      <c r="F38" s="1">
        <v>336</v>
      </c>
      <c r="G38" s="7">
        <v>0.45</v>
      </c>
      <c r="H38" s="1">
        <v>45</v>
      </c>
      <c r="I38" s="1" t="s">
        <v>37</v>
      </c>
      <c r="J38" s="1">
        <v>391</v>
      </c>
      <c r="K38" s="1">
        <f t="shared" ref="K38:K69" si="12">E38-J38</f>
        <v>-24</v>
      </c>
      <c r="L38" s="1"/>
      <c r="M38" s="1"/>
      <c r="N38" s="1">
        <v>203.4</v>
      </c>
      <c r="O38" s="1"/>
      <c r="P38" s="1">
        <f t="shared" si="3"/>
        <v>73.400000000000006</v>
      </c>
      <c r="Q38" s="5">
        <f t="shared" si="11"/>
        <v>194.6</v>
      </c>
      <c r="R38" s="5">
        <f t="shared" si="5"/>
        <v>194.6</v>
      </c>
      <c r="S38" s="5"/>
      <c r="T38" s="1"/>
      <c r="U38" s="1">
        <f t="shared" si="6"/>
        <v>10</v>
      </c>
      <c r="V38" s="1">
        <f t="shared" si="7"/>
        <v>7.3487738419618518</v>
      </c>
      <c r="W38" s="1">
        <v>75</v>
      </c>
      <c r="X38" s="1">
        <v>76.8</v>
      </c>
      <c r="Y38" s="1">
        <v>89.2</v>
      </c>
      <c r="Z38" s="1">
        <v>105.8</v>
      </c>
      <c r="AA38" s="1">
        <v>104</v>
      </c>
      <c r="AB38" s="1">
        <v>93</v>
      </c>
      <c r="AC38" s="1">
        <v>89.4</v>
      </c>
      <c r="AD38" s="1">
        <v>92.4</v>
      </c>
      <c r="AE38" s="1">
        <v>83.8</v>
      </c>
      <c r="AF38" s="1">
        <v>77.400000000000006</v>
      </c>
      <c r="AG38" s="1" t="s">
        <v>80</v>
      </c>
      <c r="AH38" s="1">
        <f t="shared" si="8"/>
        <v>88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8" t="s">
        <v>81</v>
      </c>
      <c r="B39" s="18" t="s">
        <v>42</v>
      </c>
      <c r="C39" s="18">
        <v>1105</v>
      </c>
      <c r="D39" s="18">
        <v>1710</v>
      </c>
      <c r="E39" s="18">
        <v>675</v>
      </c>
      <c r="F39" s="18">
        <v>1949</v>
      </c>
      <c r="G39" s="19">
        <v>0.35</v>
      </c>
      <c r="H39" s="18">
        <v>40</v>
      </c>
      <c r="I39" s="18" t="s">
        <v>37</v>
      </c>
      <c r="J39" s="18">
        <v>690</v>
      </c>
      <c r="K39" s="18">
        <f t="shared" si="12"/>
        <v>-15</v>
      </c>
      <c r="L39" s="18"/>
      <c r="M39" s="18"/>
      <c r="N39" s="18">
        <v>0</v>
      </c>
      <c r="O39" s="18">
        <v>164.4</v>
      </c>
      <c r="P39" s="18">
        <f t="shared" si="3"/>
        <v>135</v>
      </c>
      <c r="Q39" s="20"/>
      <c r="R39" s="5">
        <f t="shared" si="5"/>
        <v>0</v>
      </c>
      <c r="S39" s="20"/>
      <c r="T39" s="18"/>
      <c r="U39" s="1">
        <f t="shared" si="6"/>
        <v>15.654814814814815</v>
      </c>
      <c r="V39" s="18">
        <f t="shared" si="7"/>
        <v>15.654814814814815</v>
      </c>
      <c r="W39" s="18">
        <v>164.4</v>
      </c>
      <c r="X39" s="18">
        <v>187.4</v>
      </c>
      <c r="Y39" s="18">
        <v>209.6</v>
      </c>
      <c r="Z39" s="18">
        <v>195.2</v>
      </c>
      <c r="AA39" s="18">
        <v>145</v>
      </c>
      <c r="AB39" s="18">
        <v>158</v>
      </c>
      <c r="AC39" s="18">
        <v>150.4</v>
      </c>
      <c r="AD39" s="18">
        <v>128.80000000000001</v>
      </c>
      <c r="AE39" s="18">
        <v>86</v>
      </c>
      <c r="AF39" s="18">
        <v>75.599999999999994</v>
      </c>
      <c r="AG39" s="18" t="s">
        <v>82</v>
      </c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36</v>
      </c>
      <c r="C40" s="1">
        <v>344.072</v>
      </c>
      <c r="D40" s="1">
        <v>179.96600000000001</v>
      </c>
      <c r="E40" s="1">
        <v>136.77099999999999</v>
      </c>
      <c r="F40" s="1">
        <v>349.53300000000002</v>
      </c>
      <c r="G40" s="7">
        <v>1</v>
      </c>
      <c r="H40" s="1">
        <v>40</v>
      </c>
      <c r="I40" s="1" t="s">
        <v>37</v>
      </c>
      <c r="J40" s="1">
        <v>152.08000000000001</v>
      </c>
      <c r="K40" s="1">
        <f t="shared" si="12"/>
        <v>-15.309000000000026</v>
      </c>
      <c r="L40" s="1"/>
      <c r="M40" s="1"/>
      <c r="N40" s="1">
        <v>0</v>
      </c>
      <c r="O40" s="1"/>
      <c r="P40" s="1">
        <f t="shared" si="3"/>
        <v>27.354199999999999</v>
      </c>
      <c r="Q40" s="5"/>
      <c r="R40" s="5">
        <f t="shared" si="5"/>
        <v>0</v>
      </c>
      <c r="S40" s="5"/>
      <c r="T40" s="1"/>
      <c r="U40" s="1">
        <f t="shared" si="6"/>
        <v>12.778037741918975</v>
      </c>
      <c r="V40" s="1">
        <f t="shared" si="7"/>
        <v>12.778037741918975</v>
      </c>
      <c r="W40" s="1">
        <v>33.732600000000012</v>
      </c>
      <c r="X40" s="1">
        <v>40.486199999999997</v>
      </c>
      <c r="Y40" s="1">
        <v>58.863599999999998</v>
      </c>
      <c r="Z40" s="1">
        <v>54.157200000000003</v>
      </c>
      <c r="AA40" s="1">
        <v>41.652999999999999</v>
      </c>
      <c r="AB40" s="1">
        <v>51.464399999999998</v>
      </c>
      <c r="AC40" s="1">
        <v>42.780799999999999</v>
      </c>
      <c r="AD40" s="1">
        <v>39.753799999999998</v>
      </c>
      <c r="AE40" s="1">
        <v>35.330399999999997</v>
      </c>
      <c r="AF40" s="1">
        <v>27.658799999999999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42</v>
      </c>
      <c r="C41" s="1">
        <v>364</v>
      </c>
      <c r="D41" s="1">
        <v>198</v>
      </c>
      <c r="E41" s="1">
        <v>194</v>
      </c>
      <c r="F41" s="1">
        <v>324</v>
      </c>
      <c r="G41" s="7">
        <v>0.4</v>
      </c>
      <c r="H41" s="1">
        <v>40</v>
      </c>
      <c r="I41" s="1" t="s">
        <v>37</v>
      </c>
      <c r="J41" s="1">
        <v>235</v>
      </c>
      <c r="K41" s="1">
        <f t="shared" si="12"/>
        <v>-41</v>
      </c>
      <c r="L41" s="1"/>
      <c r="M41" s="1"/>
      <c r="N41" s="1">
        <v>102.54</v>
      </c>
      <c r="O41" s="1">
        <v>52.2</v>
      </c>
      <c r="P41" s="1">
        <f t="shared" si="3"/>
        <v>38.799999999999997</v>
      </c>
      <c r="Q41" s="5"/>
      <c r="R41" s="5">
        <f t="shared" si="5"/>
        <v>0</v>
      </c>
      <c r="S41" s="5"/>
      <c r="T41" s="1"/>
      <c r="U41" s="1">
        <f t="shared" si="6"/>
        <v>12.338659793814434</v>
      </c>
      <c r="V41" s="1">
        <f t="shared" si="7"/>
        <v>12.338659793814434</v>
      </c>
      <c r="W41" s="1">
        <v>52.2</v>
      </c>
      <c r="X41" s="1">
        <v>52.8</v>
      </c>
      <c r="Y41" s="1">
        <v>58.8</v>
      </c>
      <c r="Z41" s="1">
        <v>64.8</v>
      </c>
      <c r="AA41" s="1">
        <v>65.8</v>
      </c>
      <c r="AB41" s="1">
        <v>64.2</v>
      </c>
      <c r="AC41" s="1">
        <v>23.8</v>
      </c>
      <c r="AD41" s="1">
        <v>27.2</v>
      </c>
      <c r="AE41" s="1">
        <v>70.8</v>
      </c>
      <c r="AF41" s="1">
        <v>70.8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42</v>
      </c>
      <c r="C42" s="1">
        <v>334</v>
      </c>
      <c r="D42" s="1">
        <v>48</v>
      </c>
      <c r="E42" s="1">
        <v>213</v>
      </c>
      <c r="F42" s="1">
        <v>114</v>
      </c>
      <c r="G42" s="7">
        <v>0.4</v>
      </c>
      <c r="H42" s="1">
        <v>45</v>
      </c>
      <c r="I42" s="1" t="s">
        <v>37</v>
      </c>
      <c r="J42" s="1">
        <v>245</v>
      </c>
      <c r="K42" s="1">
        <f t="shared" si="12"/>
        <v>-32</v>
      </c>
      <c r="L42" s="1"/>
      <c r="M42" s="1"/>
      <c r="N42" s="1">
        <v>307.60000000000002</v>
      </c>
      <c r="O42" s="1">
        <v>54</v>
      </c>
      <c r="P42" s="1">
        <f t="shared" si="3"/>
        <v>42.6</v>
      </c>
      <c r="Q42" s="5"/>
      <c r="R42" s="5">
        <f t="shared" si="5"/>
        <v>0</v>
      </c>
      <c r="S42" s="5"/>
      <c r="T42" s="1"/>
      <c r="U42" s="1">
        <f t="shared" si="6"/>
        <v>11.164319248826292</v>
      </c>
      <c r="V42" s="1">
        <f t="shared" si="7"/>
        <v>11.164319248826292</v>
      </c>
      <c r="W42" s="1">
        <v>54</v>
      </c>
      <c r="X42" s="1">
        <v>52.4</v>
      </c>
      <c r="Y42" s="1">
        <v>51.2</v>
      </c>
      <c r="Z42" s="1">
        <v>56.8</v>
      </c>
      <c r="AA42" s="1">
        <v>70.599999999999994</v>
      </c>
      <c r="AB42" s="1">
        <v>72.599999999999994</v>
      </c>
      <c r="AC42" s="1">
        <v>51</v>
      </c>
      <c r="AD42" s="1">
        <v>63.4</v>
      </c>
      <c r="AE42" s="1">
        <v>74.400000000000006</v>
      </c>
      <c r="AF42" s="1">
        <v>67.8</v>
      </c>
      <c r="AG42" s="1" t="s">
        <v>86</v>
      </c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87</v>
      </c>
      <c r="B43" s="1" t="s">
        <v>36</v>
      </c>
      <c r="C43" s="1">
        <v>275.14400000000001</v>
      </c>
      <c r="D43" s="1">
        <v>487.47699999999998</v>
      </c>
      <c r="E43" s="1">
        <v>192.34200000000001</v>
      </c>
      <c r="F43" s="1">
        <v>518.50900000000001</v>
      </c>
      <c r="G43" s="7">
        <v>1</v>
      </c>
      <c r="H43" s="1">
        <v>40</v>
      </c>
      <c r="I43" s="1" t="s">
        <v>37</v>
      </c>
      <c r="J43" s="1">
        <v>217.23</v>
      </c>
      <c r="K43" s="1">
        <f t="shared" si="12"/>
        <v>-24.887999999999977</v>
      </c>
      <c r="L43" s="1"/>
      <c r="M43" s="1"/>
      <c r="N43" s="1">
        <v>0</v>
      </c>
      <c r="O43" s="1"/>
      <c r="P43" s="1">
        <f t="shared" si="3"/>
        <v>38.468400000000003</v>
      </c>
      <c r="Q43" s="5"/>
      <c r="R43" s="5">
        <f t="shared" si="5"/>
        <v>0</v>
      </c>
      <c r="S43" s="5"/>
      <c r="T43" s="1"/>
      <c r="U43" s="1">
        <f t="shared" si="6"/>
        <v>13.478829376839171</v>
      </c>
      <c r="V43" s="1">
        <f t="shared" si="7"/>
        <v>13.478829376839171</v>
      </c>
      <c r="W43" s="1">
        <v>53.13</v>
      </c>
      <c r="X43" s="1">
        <v>60.408200000000001</v>
      </c>
      <c r="Y43" s="1">
        <v>63.978599999999993</v>
      </c>
      <c r="Z43" s="1">
        <v>56.589399999999998</v>
      </c>
      <c r="AA43" s="1">
        <v>62.311400000000013</v>
      </c>
      <c r="AB43" s="1">
        <v>63.376199999999997</v>
      </c>
      <c r="AC43" s="1">
        <v>43.7286</v>
      </c>
      <c r="AD43" s="1">
        <v>51.214200000000012</v>
      </c>
      <c r="AE43" s="1">
        <v>62.391199999999998</v>
      </c>
      <c r="AF43" s="1">
        <v>56.701000000000001</v>
      </c>
      <c r="AG43" s="1"/>
      <c r="AH43" s="1">
        <f t="shared" si="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8" t="s">
        <v>88</v>
      </c>
      <c r="B44" s="18" t="s">
        <v>42</v>
      </c>
      <c r="C44" s="18">
        <v>1765</v>
      </c>
      <c r="D44" s="18">
        <v>1194</v>
      </c>
      <c r="E44" s="18">
        <v>1010</v>
      </c>
      <c r="F44" s="18">
        <v>1805</v>
      </c>
      <c r="G44" s="19">
        <v>0.35</v>
      </c>
      <c r="H44" s="18">
        <v>40</v>
      </c>
      <c r="I44" s="18" t="s">
        <v>37</v>
      </c>
      <c r="J44" s="18">
        <v>1038</v>
      </c>
      <c r="K44" s="18">
        <f t="shared" si="12"/>
        <v>-28</v>
      </c>
      <c r="L44" s="18"/>
      <c r="M44" s="18"/>
      <c r="N44" s="18">
        <v>0</v>
      </c>
      <c r="O44" s="18"/>
      <c r="P44" s="18">
        <f t="shared" si="3"/>
        <v>202</v>
      </c>
      <c r="Q44" s="20">
        <f>11*P44-O44-F44-N44</f>
        <v>417</v>
      </c>
      <c r="R44" s="5">
        <f t="shared" si="5"/>
        <v>417</v>
      </c>
      <c r="S44" s="20"/>
      <c r="T44" s="18"/>
      <c r="U44" s="1">
        <f t="shared" si="6"/>
        <v>11</v>
      </c>
      <c r="V44" s="18">
        <f t="shared" si="7"/>
        <v>8.935643564356436</v>
      </c>
      <c r="W44" s="18">
        <v>164.2</v>
      </c>
      <c r="X44" s="18">
        <v>196</v>
      </c>
      <c r="Y44" s="18">
        <v>316.60000000000002</v>
      </c>
      <c r="Z44" s="18">
        <v>292.39999999999998</v>
      </c>
      <c r="AA44" s="18">
        <v>158.19999999999999</v>
      </c>
      <c r="AB44" s="18">
        <v>176.2</v>
      </c>
      <c r="AC44" s="18">
        <v>203</v>
      </c>
      <c r="AD44" s="18">
        <v>162.4</v>
      </c>
      <c r="AE44" s="18">
        <v>123.4</v>
      </c>
      <c r="AF44" s="18">
        <v>128</v>
      </c>
      <c r="AG44" s="18" t="s">
        <v>59</v>
      </c>
      <c r="AH44" s="1">
        <f t="shared" si="8"/>
        <v>146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0" t="s">
        <v>89</v>
      </c>
      <c r="B45" s="10" t="s">
        <v>42</v>
      </c>
      <c r="C45" s="10"/>
      <c r="D45" s="10">
        <v>1</v>
      </c>
      <c r="E45" s="10">
        <v>1</v>
      </c>
      <c r="F45" s="10"/>
      <c r="G45" s="11">
        <v>0</v>
      </c>
      <c r="H45" s="10" t="e">
        <v>#N/A</v>
      </c>
      <c r="I45" s="10" t="s">
        <v>55</v>
      </c>
      <c r="J45" s="10">
        <v>1</v>
      </c>
      <c r="K45" s="10">
        <f t="shared" si="12"/>
        <v>0</v>
      </c>
      <c r="L45" s="10"/>
      <c r="M45" s="10"/>
      <c r="N45" s="10"/>
      <c r="O45" s="10"/>
      <c r="P45" s="10">
        <f t="shared" si="3"/>
        <v>0.2</v>
      </c>
      <c r="Q45" s="12"/>
      <c r="R45" s="5">
        <f t="shared" si="5"/>
        <v>0</v>
      </c>
      <c r="S45" s="12"/>
      <c r="T45" s="10"/>
      <c r="U45" s="1">
        <f t="shared" si="6"/>
        <v>0</v>
      </c>
      <c r="V45" s="10">
        <f t="shared" si="7"/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90</v>
      </c>
      <c r="B46" s="1" t="s">
        <v>42</v>
      </c>
      <c r="C46" s="1">
        <v>498</v>
      </c>
      <c r="D46" s="1">
        <v>120</v>
      </c>
      <c r="E46" s="1">
        <v>597</v>
      </c>
      <c r="F46" s="1">
        <v>5</v>
      </c>
      <c r="G46" s="7">
        <v>0.4</v>
      </c>
      <c r="H46" s="1">
        <v>40</v>
      </c>
      <c r="I46" s="1" t="s">
        <v>37</v>
      </c>
      <c r="J46" s="1">
        <v>625</v>
      </c>
      <c r="K46" s="1">
        <f t="shared" si="12"/>
        <v>-28</v>
      </c>
      <c r="L46" s="1"/>
      <c r="M46" s="1"/>
      <c r="N46" s="1">
        <v>0</v>
      </c>
      <c r="O46" s="1"/>
      <c r="P46" s="1">
        <f t="shared" si="3"/>
        <v>119.4</v>
      </c>
      <c r="Q46" s="5">
        <f>6*P46-O46-F46-N46</f>
        <v>711.40000000000009</v>
      </c>
      <c r="R46" s="5">
        <f t="shared" si="5"/>
        <v>711.40000000000009</v>
      </c>
      <c r="S46" s="5"/>
      <c r="T46" s="1"/>
      <c r="U46" s="1">
        <f t="shared" si="6"/>
        <v>6.0000000000000009</v>
      </c>
      <c r="V46" s="1">
        <f t="shared" si="7"/>
        <v>4.1876046901172526E-2</v>
      </c>
      <c r="W46" s="1">
        <v>24.8</v>
      </c>
      <c r="X46" s="1">
        <v>3.8</v>
      </c>
      <c r="Y46" s="1">
        <v>56.6</v>
      </c>
      <c r="Z46" s="1">
        <v>83.6</v>
      </c>
      <c r="AA46" s="1">
        <v>28.2</v>
      </c>
      <c r="AB46" s="1">
        <v>1.2</v>
      </c>
      <c r="AC46" s="1">
        <v>0</v>
      </c>
      <c r="AD46" s="1">
        <v>9.4</v>
      </c>
      <c r="AE46" s="1">
        <v>71.2</v>
      </c>
      <c r="AF46" s="1">
        <v>85.2</v>
      </c>
      <c r="AG46" s="1"/>
      <c r="AH46" s="1">
        <f t="shared" si="8"/>
        <v>285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91</v>
      </c>
      <c r="B47" s="1" t="s">
        <v>36</v>
      </c>
      <c r="C47" s="1">
        <v>776.88499999999999</v>
      </c>
      <c r="D47" s="1">
        <v>584.99400000000003</v>
      </c>
      <c r="E47" s="1">
        <v>446.58499999999998</v>
      </c>
      <c r="F47" s="1">
        <v>816.65200000000004</v>
      </c>
      <c r="G47" s="7">
        <v>1</v>
      </c>
      <c r="H47" s="1">
        <v>50</v>
      </c>
      <c r="I47" s="1" t="s">
        <v>37</v>
      </c>
      <c r="J47" s="1">
        <v>434.42</v>
      </c>
      <c r="K47" s="1">
        <f t="shared" si="12"/>
        <v>12.164999999999964</v>
      </c>
      <c r="L47" s="1"/>
      <c r="M47" s="1"/>
      <c r="N47" s="1">
        <v>0</v>
      </c>
      <c r="O47" s="1"/>
      <c r="P47" s="1">
        <f t="shared" si="3"/>
        <v>89.316999999999993</v>
      </c>
      <c r="Q47" s="5">
        <f t="shared" ref="Q47:Q86" si="13">10*P47-O47-F47-N47</f>
        <v>76.517999999999915</v>
      </c>
      <c r="R47" s="5">
        <f t="shared" si="5"/>
        <v>76.517999999999915</v>
      </c>
      <c r="S47" s="5"/>
      <c r="T47" s="1"/>
      <c r="U47" s="1">
        <f t="shared" si="6"/>
        <v>10</v>
      </c>
      <c r="V47" s="1">
        <f t="shared" si="7"/>
        <v>9.1432985881747051</v>
      </c>
      <c r="W47" s="1">
        <v>101.3516</v>
      </c>
      <c r="X47" s="1">
        <v>101.69799999999999</v>
      </c>
      <c r="Y47" s="1">
        <v>129.39320000000001</v>
      </c>
      <c r="Z47" s="1">
        <v>124.3288</v>
      </c>
      <c r="AA47" s="1">
        <v>110.02079999999999</v>
      </c>
      <c r="AB47" s="1">
        <v>114.21339999999999</v>
      </c>
      <c r="AC47" s="1">
        <v>88.943799999999996</v>
      </c>
      <c r="AD47" s="1">
        <v>93.069199999999995</v>
      </c>
      <c r="AE47" s="1">
        <v>121.8596</v>
      </c>
      <c r="AF47" s="1">
        <v>115.65940000000001</v>
      </c>
      <c r="AG47" s="1"/>
      <c r="AH47" s="1">
        <f t="shared" si="8"/>
        <v>77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92</v>
      </c>
      <c r="B48" s="1" t="s">
        <v>36</v>
      </c>
      <c r="C48" s="1">
        <v>1203.8409999999999</v>
      </c>
      <c r="D48" s="1">
        <v>1379.4469999999999</v>
      </c>
      <c r="E48" s="1">
        <v>879.63</v>
      </c>
      <c r="F48" s="1">
        <v>1497.297</v>
      </c>
      <c r="G48" s="7">
        <v>1</v>
      </c>
      <c r="H48" s="1">
        <v>50</v>
      </c>
      <c r="I48" s="1" t="s">
        <v>37</v>
      </c>
      <c r="J48" s="1">
        <v>865.38</v>
      </c>
      <c r="K48" s="1">
        <f t="shared" si="12"/>
        <v>14.25</v>
      </c>
      <c r="L48" s="1"/>
      <c r="M48" s="1"/>
      <c r="N48" s="1">
        <v>0</v>
      </c>
      <c r="O48" s="1"/>
      <c r="P48" s="1">
        <f t="shared" si="3"/>
        <v>175.92599999999999</v>
      </c>
      <c r="Q48" s="5">
        <f t="shared" si="13"/>
        <v>261.96299999999974</v>
      </c>
      <c r="R48" s="5">
        <f t="shared" si="5"/>
        <v>261.96299999999974</v>
      </c>
      <c r="S48" s="5"/>
      <c r="T48" s="1"/>
      <c r="U48" s="1">
        <f t="shared" si="6"/>
        <v>10</v>
      </c>
      <c r="V48" s="1">
        <f t="shared" si="7"/>
        <v>8.5109477848640918</v>
      </c>
      <c r="W48" s="1">
        <v>190.5172</v>
      </c>
      <c r="X48" s="1">
        <v>192.84719999999999</v>
      </c>
      <c r="Y48" s="1">
        <v>220.29839999999999</v>
      </c>
      <c r="Z48" s="1">
        <v>207.7268</v>
      </c>
      <c r="AA48" s="1">
        <v>185.499</v>
      </c>
      <c r="AB48" s="1">
        <v>198.191</v>
      </c>
      <c r="AC48" s="1">
        <v>198.75960000000001</v>
      </c>
      <c r="AD48" s="1">
        <v>210.62899999999999</v>
      </c>
      <c r="AE48" s="1">
        <v>312.38659999999999</v>
      </c>
      <c r="AF48" s="1">
        <v>299.51080000000002</v>
      </c>
      <c r="AG48" s="1" t="s">
        <v>93</v>
      </c>
      <c r="AH48" s="1">
        <f t="shared" si="8"/>
        <v>262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30" t="s">
        <v>152</v>
      </c>
      <c r="B49" s="30" t="s">
        <v>36</v>
      </c>
      <c r="C49" s="30"/>
      <c r="D49" s="30"/>
      <c r="E49" s="30"/>
      <c r="F49" s="30"/>
      <c r="G49" s="31">
        <v>0</v>
      </c>
      <c r="H49" s="30">
        <v>40</v>
      </c>
      <c r="I49" s="30" t="s">
        <v>37</v>
      </c>
      <c r="J49" s="30"/>
      <c r="K49" s="30"/>
      <c r="L49" s="30"/>
      <c r="M49" s="30"/>
      <c r="N49" s="30"/>
      <c r="O49" s="30"/>
      <c r="P49" s="30">
        <f t="shared" ref="P49" si="14">E49/5</f>
        <v>0</v>
      </c>
      <c r="Q49" s="32"/>
      <c r="R49" s="5">
        <f t="shared" si="5"/>
        <v>0</v>
      </c>
      <c r="S49" s="32"/>
      <c r="T49" s="30"/>
      <c r="U49" s="1" t="e">
        <f t="shared" si="6"/>
        <v>#DIV/0!</v>
      </c>
      <c r="V49" s="30" t="e">
        <f t="shared" ref="V49" si="15">(F49+N49+O49)/P49</f>
        <v>#DIV/0!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 t="s">
        <v>151</v>
      </c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42</v>
      </c>
      <c r="C50" s="1">
        <v>386</v>
      </c>
      <c r="D50" s="1">
        <v>690</v>
      </c>
      <c r="E50" s="1">
        <v>330</v>
      </c>
      <c r="F50" s="1">
        <v>660</v>
      </c>
      <c r="G50" s="7">
        <v>0.45</v>
      </c>
      <c r="H50" s="1">
        <v>50</v>
      </c>
      <c r="I50" s="1" t="s">
        <v>37</v>
      </c>
      <c r="J50" s="1">
        <v>335</v>
      </c>
      <c r="K50" s="1">
        <f t="shared" si="12"/>
        <v>-5</v>
      </c>
      <c r="L50" s="1"/>
      <c r="M50" s="1"/>
      <c r="N50" s="1">
        <v>0</v>
      </c>
      <c r="O50" s="1"/>
      <c r="P50" s="1">
        <f t="shared" si="3"/>
        <v>66</v>
      </c>
      <c r="Q50" s="5"/>
      <c r="R50" s="5">
        <f t="shared" si="5"/>
        <v>0</v>
      </c>
      <c r="S50" s="5"/>
      <c r="T50" s="1"/>
      <c r="U50" s="1">
        <f t="shared" si="6"/>
        <v>10</v>
      </c>
      <c r="V50" s="1">
        <f t="shared" si="7"/>
        <v>10</v>
      </c>
      <c r="W50" s="1">
        <v>75</v>
      </c>
      <c r="X50" s="1">
        <v>89.2</v>
      </c>
      <c r="Y50" s="1">
        <v>91.8</v>
      </c>
      <c r="Z50" s="1">
        <v>76.8</v>
      </c>
      <c r="AA50" s="1">
        <v>78.599999999999994</v>
      </c>
      <c r="AB50" s="1">
        <v>84</v>
      </c>
      <c r="AC50" s="1">
        <v>81.8</v>
      </c>
      <c r="AD50" s="1">
        <v>87.6</v>
      </c>
      <c r="AE50" s="1">
        <v>110.8</v>
      </c>
      <c r="AF50" s="1">
        <v>99.8</v>
      </c>
      <c r="AG50" s="1" t="s">
        <v>95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3" t="s">
        <v>96</v>
      </c>
      <c r="B51" s="1" t="s">
        <v>36</v>
      </c>
      <c r="C51" s="1"/>
      <c r="D51" s="1"/>
      <c r="E51" s="1">
        <v>-1.72</v>
      </c>
      <c r="F51" s="1"/>
      <c r="G51" s="7">
        <v>1</v>
      </c>
      <c r="H51" s="1">
        <v>40</v>
      </c>
      <c r="I51" s="1" t="s">
        <v>37</v>
      </c>
      <c r="J51" s="1"/>
      <c r="K51" s="1">
        <f t="shared" si="12"/>
        <v>-1.72</v>
      </c>
      <c r="L51" s="1"/>
      <c r="M51" s="1"/>
      <c r="N51" s="13"/>
      <c r="O51" s="1"/>
      <c r="P51" s="1">
        <f t="shared" si="3"/>
        <v>-0.34399999999999997</v>
      </c>
      <c r="Q51" s="14">
        <v>4</v>
      </c>
      <c r="R51" s="5">
        <f t="shared" si="5"/>
        <v>4</v>
      </c>
      <c r="S51" s="5"/>
      <c r="T51" s="1"/>
      <c r="U51" s="1">
        <f t="shared" si="6"/>
        <v>-11.627906976744187</v>
      </c>
      <c r="V51" s="1">
        <f t="shared" si="7"/>
        <v>0</v>
      </c>
      <c r="W51" s="1">
        <v>-0.5806</v>
      </c>
      <c r="X51" s="1">
        <v>-0.49659999999999999</v>
      </c>
      <c r="Y51" s="1">
        <v>0</v>
      </c>
      <c r="Z51" s="1">
        <v>0</v>
      </c>
      <c r="AA51" s="1">
        <v>0</v>
      </c>
      <c r="AB51" s="1">
        <v>-0.53400000000000003</v>
      </c>
      <c r="AC51" s="1">
        <v>-1.4843999999999999</v>
      </c>
      <c r="AD51" s="1">
        <v>-1.0624</v>
      </c>
      <c r="AE51" s="1">
        <v>5.2502000000000004</v>
      </c>
      <c r="AF51" s="1">
        <v>13.3208</v>
      </c>
      <c r="AG51" s="13" t="s">
        <v>97</v>
      </c>
      <c r="AH51" s="1">
        <f t="shared" si="8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98</v>
      </c>
      <c r="B52" s="1" t="s">
        <v>42</v>
      </c>
      <c r="C52" s="1">
        <v>170</v>
      </c>
      <c r="D52" s="1">
        <v>126</v>
      </c>
      <c r="E52" s="1">
        <v>108</v>
      </c>
      <c r="F52" s="1">
        <v>162</v>
      </c>
      <c r="G52" s="7">
        <v>0.4</v>
      </c>
      <c r="H52" s="1">
        <v>40</v>
      </c>
      <c r="I52" s="1" t="s">
        <v>37</v>
      </c>
      <c r="J52" s="1">
        <v>113</v>
      </c>
      <c r="K52" s="1">
        <f t="shared" si="12"/>
        <v>-5</v>
      </c>
      <c r="L52" s="1"/>
      <c r="M52" s="1"/>
      <c r="N52" s="1">
        <v>48.760000000000012</v>
      </c>
      <c r="O52" s="1">
        <v>26.8</v>
      </c>
      <c r="P52" s="1">
        <f t="shared" si="3"/>
        <v>21.6</v>
      </c>
      <c r="Q52" s="5"/>
      <c r="R52" s="5">
        <f t="shared" si="5"/>
        <v>0</v>
      </c>
      <c r="S52" s="5"/>
      <c r="T52" s="1"/>
      <c r="U52" s="1">
        <f t="shared" si="6"/>
        <v>10.998148148148148</v>
      </c>
      <c r="V52" s="1">
        <f t="shared" si="7"/>
        <v>10.998148148148148</v>
      </c>
      <c r="W52" s="1">
        <v>26.8</v>
      </c>
      <c r="X52" s="1">
        <v>27.4</v>
      </c>
      <c r="Y52" s="1">
        <v>28.6</v>
      </c>
      <c r="Z52" s="1">
        <v>32</v>
      </c>
      <c r="AA52" s="1">
        <v>37.799999999999997</v>
      </c>
      <c r="AB52" s="1">
        <v>46.2</v>
      </c>
      <c r="AC52" s="1">
        <v>37</v>
      </c>
      <c r="AD52" s="1">
        <v>26.4</v>
      </c>
      <c r="AE52" s="1">
        <v>30.2</v>
      </c>
      <c r="AF52" s="1">
        <v>34.6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99</v>
      </c>
      <c r="B53" s="1" t="s">
        <v>42</v>
      </c>
      <c r="C53" s="1">
        <v>166</v>
      </c>
      <c r="D53" s="1">
        <v>12</v>
      </c>
      <c r="E53" s="1">
        <v>71</v>
      </c>
      <c r="F53" s="1">
        <v>82</v>
      </c>
      <c r="G53" s="7">
        <v>0.4</v>
      </c>
      <c r="H53" s="1">
        <v>40</v>
      </c>
      <c r="I53" s="1" t="s">
        <v>37</v>
      </c>
      <c r="J53" s="1">
        <v>81</v>
      </c>
      <c r="K53" s="1">
        <f t="shared" si="12"/>
        <v>-10</v>
      </c>
      <c r="L53" s="1"/>
      <c r="M53" s="1"/>
      <c r="N53" s="1">
        <v>30.599999999999991</v>
      </c>
      <c r="O53" s="1">
        <v>15.6</v>
      </c>
      <c r="P53" s="1">
        <f t="shared" si="3"/>
        <v>14.2</v>
      </c>
      <c r="Q53" s="5">
        <f t="shared" si="13"/>
        <v>13.800000000000015</v>
      </c>
      <c r="R53" s="5">
        <f t="shared" si="5"/>
        <v>13.800000000000015</v>
      </c>
      <c r="S53" s="5"/>
      <c r="T53" s="1"/>
      <c r="U53" s="1">
        <f t="shared" si="6"/>
        <v>10</v>
      </c>
      <c r="V53" s="1">
        <f t="shared" si="7"/>
        <v>9.0281690140845061</v>
      </c>
      <c r="W53" s="1">
        <v>15.6</v>
      </c>
      <c r="X53" s="1">
        <v>15.4</v>
      </c>
      <c r="Y53" s="1">
        <v>19.2</v>
      </c>
      <c r="Z53" s="1">
        <v>23.6</v>
      </c>
      <c r="AA53" s="1">
        <v>26.4</v>
      </c>
      <c r="AB53" s="1">
        <v>26.2</v>
      </c>
      <c r="AC53" s="1">
        <v>23.4</v>
      </c>
      <c r="AD53" s="1">
        <v>22.4</v>
      </c>
      <c r="AE53" s="1">
        <v>23.2</v>
      </c>
      <c r="AF53" s="1">
        <v>24.6</v>
      </c>
      <c r="AG53" s="1"/>
      <c r="AH53" s="1">
        <f t="shared" si="8"/>
        <v>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100</v>
      </c>
      <c r="B54" s="1" t="s">
        <v>36</v>
      </c>
      <c r="C54" s="1">
        <v>775.37199999999996</v>
      </c>
      <c r="D54" s="1">
        <v>565.346</v>
      </c>
      <c r="E54" s="1">
        <v>576.15899999999999</v>
      </c>
      <c r="F54" s="1">
        <v>719.04200000000003</v>
      </c>
      <c r="G54" s="7">
        <v>1</v>
      </c>
      <c r="H54" s="1">
        <v>50</v>
      </c>
      <c r="I54" s="1" t="s">
        <v>37</v>
      </c>
      <c r="J54" s="1">
        <v>561.1</v>
      </c>
      <c r="K54" s="1">
        <f t="shared" si="12"/>
        <v>15.058999999999969</v>
      </c>
      <c r="L54" s="1"/>
      <c r="M54" s="1"/>
      <c r="N54" s="1">
        <v>0</v>
      </c>
      <c r="O54" s="1"/>
      <c r="P54" s="1">
        <f t="shared" si="3"/>
        <v>115.23179999999999</v>
      </c>
      <c r="Q54" s="5">
        <f t="shared" si="13"/>
        <v>433.27599999999995</v>
      </c>
      <c r="R54" s="5">
        <f t="shared" si="5"/>
        <v>433.27599999999995</v>
      </c>
      <c r="S54" s="5"/>
      <c r="T54" s="1"/>
      <c r="U54" s="1">
        <f t="shared" si="6"/>
        <v>10</v>
      </c>
      <c r="V54" s="1">
        <f t="shared" si="7"/>
        <v>6.239961538394784</v>
      </c>
      <c r="W54" s="1">
        <v>98.804000000000002</v>
      </c>
      <c r="X54" s="1">
        <v>93.971199999999996</v>
      </c>
      <c r="Y54" s="1">
        <v>131.39859999999999</v>
      </c>
      <c r="Z54" s="1">
        <v>124.99460000000001</v>
      </c>
      <c r="AA54" s="1">
        <v>89.575000000000003</v>
      </c>
      <c r="AB54" s="1">
        <v>100.0256</v>
      </c>
      <c r="AC54" s="1">
        <v>88.262599999999992</v>
      </c>
      <c r="AD54" s="1">
        <v>78.892399999999995</v>
      </c>
      <c r="AE54" s="1">
        <v>93.518200000000007</v>
      </c>
      <c r="AF54" s="1">
        <v>98.896000000000001</v>
      </c>
      <c r="AG54" s="1"/>
      <c r="AH54" s="1">
        <f t="shared" si="8"/>
        <v>433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101</v>
      </c>
      <c r="B55" s="1" t="s">
        <v>36</v>
      </c>
      <c r="C55" s="1">
        <v>1353.829</v>
      </c>
      <c r="D55" s="1">
        <v>1131.51</v>
      </c>
      <c r="E55" s="1">
        <v>963.28499999999997</v>
      </c>
      <c r="F55" s="1">
        <v>1328.9649999999999</v>
      </c>
      <c r="G55" s="7">
        <v>1</v>
      </c>
      <c r="H55" s="1">
        <v>50</v>
      </c>
      <c r="I55" s="1" t="s">
        <v>37</v>
      </c>
      <c r="J55" s="1">
        <v>945.48</v>
      </c>
      <c r="K55" s="1">
        <f t="shared" si="12"/>
        <v>17.80499999999995</v>
      </c>
      <c r="L55" s="1"/>
      <c r="M55" s="1"/>
      <c r="N55" s="1">
        <v>0</v>
      </c>
      <c r="O55" s="1">
        <v>184.17339999999999</v>
      </c>
      <c r="P55" s="1">
        <f t="shared" si="3"/>
        <v>192.65699999999998</v>
      </c>
      <c r="Q55" s="5">
        <f t="shared" si="13"/>
        <v>413.43159999999989</v>
      </c>
      <c r="R55" s="5">
        <f t="shared" si="5"/>
        <v>413.43159999999989</v>
      </c>
      <c r="S55" s="5"/>
      <c r="T55" s="1"/>
      <c r="U55" s="1">
        <f t="shared" si="6"/>
        <v>10</v>
      </c>
      <c r="V55" s="1">
        <f t="shared" si="7"/>
        <v>7.8540535770825866</v>
      </c>
      <c r="W55" s="1">
        <v>184.17339999999999</v>
      </c>
      <c r="X55" s="1">
        <v>179.9264</v>
      </c>
      <c r="Y55" s="1">
        <v>220.13220000000001</v>
      </c>
      <c r="Z55" s="1">
        <v>215.09059999999999</v>
      </c>
      <c r="AA55" s="1">
        <v>193.0564</v>
      </c>
      <c r="AB55" s="1">
        <v>198.84020000000001</v>
      </c>
      <c r="AC55" s="1">
        <v>159.619</v>
      </c>
      <c r="AD55" s="1">
        <v>148.54140000000001</v>
      </c>
      <c r="AE55" s="1">
        <v>195.94839999999999</v>
      </c>
      <c r="AF55" s="1">
        <v>199.10659999999999</v>
      </c>
      <c r="AG55" s="1"/>
      <c r="AH55" s="1">
        <f t="shared" si="8"/>
        <v>413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102</v>
      </c>
      <c r="B56" s="1" t="s">
        <v>36</v>
      </c>
      <c r="C56" s="1">
        <v>278.06700000000001</v>
      </c>
      <c r="D56" s="1">
        <v>151.74100000000001</v>
      </c>
      <c r="E56" s="1">
        <v>195.47499999999999</v>
      </c>
      <c r="F56" s="1">
        <v>190.46899999999999</v>
      </c>
      <c r="G56" s="7">
        <v>1</v>
      </c>
      <c r="H56" s="1">
        <v>50</v>
      </c>
      <c r="I56" s="1" t="s">
        <v>37</v>
      </c>
      <c r="J56" s="1">
        <v>186.7</v>
      </c>
      <c r="K56" s="1">
        <f t="shared" si="12"/>
        <v>8.7750000000000057</v>
      </c>
      <c r="L56" s="1"/>
      <c r="M56" s="1"/>
      <c r="N56" s="1">
        <v>253.70262</v>
      </c>
      <c r="O56" s="1">
        <v>49.654600000000002</v>
      </c>
      <c r="P56" s="1">
        <f t="shared" si="3"/>
        <v>39.094999999999999</v>
      </c>
      <c r="Q56" s="5"/>
      <c r="R56" s="5">
        <f t="shared" si="5"/>
        <v>0</v>
      </c>
      <c r="S56" s="5"/>
      <c r="T56" s="1"/>
      <c r="U56" s="1">
        <f t="shared" si="6"/>
        <v>12.631441872362194</v>
      </c>
      <c r="V56" s="1">
        <f t="shared" si="7"/>
        <v>12.631441872362194</v>
      </c>
      <c r="W56" s="1">
        <v>49.654600000000002</v>
      </c>
      <c r="X56" s="1">
        <v>31.735800000000001</v>
      </c>
      <c r="Y56" s="1">
        <v>37.3566</v>
      </c>
      <c r="Z56" s="1">
        <v>38.6706</v>
      </c>
      <c r="AA56" s="1">
        <v>29.567799999999998</v>
      </c>
      <c r="AB56" s="1">
        <v>28.472799999999999</v>
      </c>
      <c r="AC56" s="1">
        <v>29.367799999999999</v>
      </c>
      <c r="AD56" s="1">
        <v>30.7394</v>
      </c>
      <c r="AE56" s="1">
        <v>27.356000000000002</v>
      </c>
      <c r="AF56" s="1">
        <v>26.826000000000001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103</v>
      </c>
      <c r="B57" s="1" t="s">
        <v>42</v>
      </c>
      <c r="C57" s="1">
        <v>508</v>
      </c>
      <c r="D57" s="1">
        <v>480</v>
      </c>
      <c r="E57" s="1">
        <v>318</v>
      </c>
      <c r="F57" s="1">
        <v>593</v>
      </c>
      <c r="G57" s="7">
        <v>0.4</v>
      </c>
      <c r="H57" s="1">
        <v>50</v>
      </c>
      <c r="I57" s="1" t="s">
        <v>37</v>
      </c>
      <c r="J57" s="1">
        <v>320</v>
      </c>
      <c r="K57" s="1">
        <f t="shared" si="12"/>
        <v>-2</v>
      </c>
      <c r="L57" s="1"/>
      <c r="M57" s="1"/>
      <c r="N57" s="1">
        <v>118.68000000000011</v>
      </c>
      <c r="O57" s="1">
        <v>86.4</v>
      </c>
      <c r="P57" s="1">
        <f t="shared" si="3"/>
        <v>63.6</v>
      </c>
      <c r="Q57" s="5"/>
      <c r="R57" s="5">
        <f t="shared" si="5"/>
        <v>0</v>
      </c>
      <c r="S57" s="5"/>
      <c r="T57" s="1"/>
      <c r="U57" s="1">
        <f t="shared" si="6"/>
        <v>12.548427672955976</v>
      </c>
      <c r="V57" s="1">
        <f t="shared" si="7"/>
        <v>12.548427672955976</v>
      </c>
      <c r="W57" s="1">
        <v>86.4</v>
      </c>
      <c r="X57" s="1">
        <v>97.8</v>
      </c>
      <c r="Y57" s="1">
        <v>112.8</v>
      </c>
      <c r="Z57" s="1">
        <v>81.2</v>
      </c>
      <c r="AA57" s="1">
        <v>82.8</v>
      </c>
      <c r="AB57" s="1">
        <v>102.8</v>
      </c>
      <c r="AC57" s="1">
        <v>50</v>
      </c>
      <c r="AD57" s="1">
        <v>51.8</v>
      </c>
      <c r="AE57" s="1">
        <v>49.8</v>
      </c>
      <c r="AF57" s="1">
        <v>42.2</v>
      </c>
      <c r="AG57" s="1" t="s">
        <v>104</v>
      </c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105</v>
      </c>
      <c r="B58" s="1" t="s">
        <v>42</v>
      </c>
      <c r="C58" s="1">
        <v>1343</v>
      </c>
      <c r="D58" s="1">
        <v>738</v>
      </c>
      <c r="E58" s="1">
        <v>870</v>
      </c>
      <c r="F58" s="1">
        <v>1019</v>
      </c>
      <c r="G58" s="7">
        <v>0.4</v>
      </c>
      <c r="H58" s="1">
        <v>40</v>
      </c>
      <c r="I58" s="1" t="s">
        <v>37</v>
      </c>
      <c r="J58" s="1">
        <v>897</v>
      </c>
      <c r="K58" s="1">
        <f t="shared" si="12"/>
        <v>-27</v>
      </c>
      <c r="L58" s="1"/>
      <c r="M58" s="1"/>
      <c r="N58" s="1">
        <v>167.8399999999998</v>
      </c>
      <c r="O58" s="1">
        <v>181.2</v>
      </c>
      <c r="P58" s="1">
        <f t="shared" si="3"/>
        <v>174</v>
      </c>
      <c r="Q58" s="5">
        <f t="shared" si="13"/>
        <v>371.96000000000015</v>
      </c>
      <c r="R58" s="5">
        <f t="shared" si="5"/>
        <v>371.96000000000015</v>
      </c>
      <c r="S58" s="5"/>
      <c r="T58" s="1"/>
      <c r="U58" s="1">
        <f t="shared" si="6"/>
        <v>10</v>
      </c>
      <c r="V58" s="1">
        <f t="shared" si="7"/>
        <v>7.8622988505747111</v>
      </c>
      <c r="W58" s="1">
        <v>181.2</v>
      </c>
      <c r="X58" s="1">
        <v>189.8</v>
      </c>
      <c r="Y58" s="1">
        <v>224.8</v>
      </c>
      <c r="Z58" s="1">
        <v>222</v>
      </c>
      <c r="AA58" s="1">
        <v>204.2</v>
      </c>
      <c r="AB58" s="1">
        <v>209.2</v>
      </c>
      <c r="AC58" s="1">
        <v>194.2</v>
      </c>
      <c r="AD58" s="1">
        <v>202</v>
      </c>
      <c r="AE58" s="1">
        <v>192</v>
      </c>
      <c r="AF58" s="1">
        <v>188.6</v>
      </c>
      <c r="AG58" s="1"/>
      <c r="AH58" s="1">
        <f t="shared" si="8"/>
        <v>149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106</v>
      </c>
      <c r="B59" s="1" t="s">
        <v>42</v>
      </c>
      <c r="C59" s="1">
        <v>762</v>
      </c>
      <c r="D59" s="1">
        <v>990</v>
      </c>
      <c r="E59" s="1">
        <v>734</v>
      </c>
      <c r="F59" s="1">
        <v>855</v>
      </c>
      <c r="G59" s="7">
        <v>0.4</v>
      </c>
      <c r="H59" s="1">
        <v>40</v>
      </c>
      <c r="I59" s="1" t="s">
        <v>37</v>
      </c>
      <c r="J59" s="1">
        <v>747</v>
      </c>
      <c r="K59" s="1">
        <f t="shared" si="12"/>
        <v>-13</v>
      </c>
      <c r="L59" s="1"/>
      <c r="M59" s="1"/>
      <c r="N59" s="1">
        <v>139.1</v>
      </c>
      <c r="O59" s="1">
        <v>153</v>
      </c>
      <c r="P59" s="1">
        <f t="shared" si="3"/>
        <v>146.80000000000001</v>
      </c>
      <c r="Q59" s="5">
        <f t="shared" si="13"/>
        <v>320.89999999999998</v>
      </c>
      <c r="R59" s="5">
        <f t="shared" si="5"/>
        <v>320.89999999999998</v>
      </c>
      <c r="S59" s="5"/>
      <c r="T59" s="1"/>
      <c r="U59" s="1">
        <f t="shared" si="6"/>
        <v>10</v>
      </c>
      <c r="V59" s="1">
        <f t="shared" si="7"/>
        <v>7.8140326975476828</v>
      </c>
      <c r="W59" s="1">
        <v>153</v>
      </c>
      <c r="X59" s="1">
        <v>159</v>
      </c>
      <c r="Y59" s="1">
        <v>145.19999999999999</v>
      </c>
      <c r="Z59" s="1">
        <v>147.6</v>
      </c>
      <c r="AA59" s="1">
        <v>176.4</v>
      </c>
      <c r="AB59" s="1">
        <v>177.8</v>
      </c>
      <c r="AC59" s="1">
        <v>161</v>
      </c>
      <c r="AD59" s="1">
        <v>169.4</v>
      </c>
      <c r="AE59" s="1">
        <v>168.8</v>
      </c>
      <c r="AF59" s="1">
        <v>163.19999999999999</v>
      </c>
      <c r="AG59" s="1"/>
      <c r="AH59" s="1">
        <f t="shared" si="8"/>
        <v>128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107</v>
      </c>
      <c r="B60" s="1" t="s">
        <v>36</v>
      </c>
      <c r="C60" s="1">
        <v>887.94399999999996</v>
      </c>
      <c r="D60" s="1">
        <v>512.20899999999995</v>
      </c>
      <c r="E60" s="1">
        <v>396.19600000000003</v>
      </c>
      <c r="F60" s="1">
        <v>924.8</v>
      </c>
      <c r="G60" s="7">
        <v>1</v>
      </c>
      <c r="H60" s="1">
        <v>40</v>
      </c>
      <c r="I60" s="1" t="s">
        <v>37</v>
      </c>
      <c r="J60" s="1">
        <v>406.7</v>
      </c>
      <c r="K60" s="1">
        <f t="shared" si="12"/>
        <v>-10.503999999999962</v>
      </c>
      <c r="L60" s="1"/>
      <c r="M60" s="1"/>
      <c r="N60" s="1">
        <v>0</v>
      </c>
      <c r="O60" s="1">
        <v>107.9682</v>
      </c>
      <c r="P60" s="1">
        <f t="shared" si="3"/>
        <v>79.239200000000011</v>
      </c>
      <c r="Q60" s="5"/>
      <c r="R60" s="5">
        <f t="shared" si="5"/>
        <v>0</v>
      </c>
      <c r="S60" s="5"/>
      <c r="T60" s="1"/>
      <c r="U60" s="1">
        <f t="shared" si="6"/>
        <v>13.033551575482839</v>
      </c>
      <c r="V60" s="1">
        <f t="shared" si="7"/>
        <v>13.033551575482839</v>
      </c>
      <c r="W60" s="1">
        <v>107.9682</v>
      </c>
      <c r="X60" s="1">
        <v>109.43819999999999</v>
      </c>
      <c r="Y60" s="1">
        <v>139.9418</v>
      </c>
      <c r="Z60" s="1">
        <v>143.0378</v>
      </c>
      <c r="AA60" s="1">
        <v>127.833</v>
      </c>
      <c r="AB60" s="1">
        <v>123.96980000000001</v>
      </c>
      <c r="AC60" s="1">
        <v>110.76819999999999</v>
      </c>
      <c r="AD60" s="1">
        <v>124.61920000000001</v>
      </c>
      <c r="AE60" s="1">
        <v>132.07919999999999</v>
      </c>
      <c r="AF60" s="1">
        <v>107.4828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108</v>
      </c>
      <c r="B61" s="1" t="s">
        <v>36</v>
      </c>
      <c r="C61" s="1">
        <v>584.66700000000003</v>
      </c>
      <c r="D61" s="1">
        <v>512.21400000000006</v>
      </c>
      <c r="E61" s="1">
        <v>330.89</v>
      </c>
      <c r="F61" s="1">
        <v>684.89</v>
      </c>
      <c r="G61" s="7">
        <v>1</v>
      </c>
      <c r="H61" s="1">
        <v>40</v>
      </c>
      <c r="I61" s="1" t="s">
        <v>37</v>
      </c>
      <c r="J61" s="1">
        <v>346.65</v>
      </c>
      <c r="K61" s="1">
        <f t="shared" si="12"/>
        <v>-15.759999999999991</v>
      </c>
      <c r="L61" s="1"/>
      <c r="M61" s="1"/>
      <c r="N61" s="1">
        <v>0</v>
      </c>
      <c r="O61" s="1">
        <v>85.895200000000003</v>
      </c>
      <c r="P61" s="1">
        <f t="shared" si="3"/>
        <v>66.177999999999997</v>
      </c>
      <c r="Q61" s="5"/>
      <c r="R61" s="5">
        <f t="shared" si="5"/>
        <v>0</v>
      </c>
      <c r="S61" s="5"/>
      <c r="T61" s="1"/>
      <c r="U61" s="1">
        <f t="shared" si="6"/>
        <v>11.647151621384751</v>
      </c>
      <c r="V61" s="1">
        <f t="shared" si="7"/>
        <v>11.647151621384751</v>
      </c>
      <c r="W61" s="1">
        <v>85.895200000000003</v>
      </c>
      <c r="X61" s="1">
        <v>85.799599999999998</v>
      </c>
      <c r="Y61" s="1">
        <v>90.465000000000003</v>
      </c>
      <c r="Z61" s="1">
        <v>100.1366</v>
      </c>
      <c r="AA61" s="1">
        <v>114.066</v>
      </c>
      <c r="AB61" s="1">
        <v>95.105199999999996</v>
      </c>
      <c r="AC61" s="1">
        <v>73.077200000000005</v>
      </c>
      <c r="AD61" s="1">
        <v>93.453000000000003</v>
      </c>
      <c r="AE61" s="1">
        <v>108.12220000000001</v>
      </c>
      <c r="AF61" s="1">
        <v>90.313400000000001</v>
      </c>
      <c r="AG61" s="1"/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109</v>
      </c>
      <c r="B62" s="1" t="s">
        <v>36</v>
      </c>
      <c r="C62" s="1">
        <v>829.42</v>
      </c>
      <c r="D62" s="1">
        <v>477.697</v>
      </c>
      <c r="E62" s="1">
        <v>414.23399999999998</v>
      </c>
      <c r="F62" s="1">
        <v>827.72799999999995</v>
      </c>
      <c r="G62" s="7">
        <v>1</v>
      </c>
      <c r="H62" s="1">
        <v>40</v>
      </c>
      <c r="I62" s="1" t="s">
        <v>37</v>
      </c>
      <c r="J62" s="1">
        <v>417.8</v>
      </c>
      <c r="K62" s="1">
        <f t="shared" si="12"/>
        <v>-3.5660000000000309</v>
      </c>
      <c r="L62" s="1"/>
      <c r="M62" s="1"/>
      <c r="N62" s="1"/>
      <c r="O62" s="1">
        <v>103.5628</v>
      </c>
      <c r="P62" s="1">
        <f t="shared" si="3"/>
        <v>82.846800000000002</v>
      </c>
      <c r="Q62" s="5"/>
      <c r="R62" s="5">
        <f t="shared" si="5"/>
        <v>0</v>
      </c>
      <c r="S62" s="5"/>
      <c r="T62" s="1"/>
      <c r="U62" s="1">
        <f t="shared" si="6"/>
        <v>11.241119753569238</v>
      </c>
      <c r="V62" s="1">
        <f t="shared" si="7"/>
        <v>11.241119753569238</v>
      </c>
      <c r="W62" s="1">
        <v>103.5628</v>
      </c>
      <c r="X62" s="1">
        <v>101.6918</v>
      </c>
      <c r="Y62" s="1">
        <v>130.1112</v>
      </c>
      <c r="Z62" s="1">
        <v>132.7466</v>
      </c>
      <c r="AA62" s="1">
        <v>100.5874</v>
      </c>
      <c r="AB62" s="1">
        <v>86.938999999999993</v>
      </c>
      <c r="AC62" s="1">
        <v>99.968800000000002</v>
      </c>
      <c r="AD62" s="1">
        <v>113.9876</v>
      </c>
      <c r="AE62" s="1">
        <v>116.447</v>
      </c>
      <c r="AF62" s="1">
        <v>104.0994</v>
      </c>
      <c r="AG62" s="1"/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110</v>
      </c>
      <c r="B63" s="1" t="s">
        <v>36</v>
      </c>
      <c r="C63" s="1">
        <v>177.71199999999999</v>
      </c>
      <c r="D63" s="1">
        <v>59.496000000000002</v>
      </c>
      <c r="E63" s="1">
        <v>108.429</v>
      </c>
      <c r="F63" s="1">
        <v>88.465999999999994</v>
      </c>
      <c r="G63" s="7">
        <v>1</v>
      </c>
      <c r="H63" s="1">
        <v>30</v>
      </c>
      <c r="I63" s="1" t="s">
        <v>37</v>
      </c>
      <c r="J63" s="1">
        <v>122.7</v>
      </c>
      <c r="K63" s="1">
        <f t="shared" si="12"/>
        <v>-14.271000000000001</v>
      </c>
      <c r="L63" s="1"/>
      <c r="M63" s="1"/>
      <c r="N63" s="1">
        <v>33.412800000000018</v>
      </c>
      <c r="O63" s="1"/>
      <c r="P63" s="1">
        <f t="shared" si="3"/>
        <v>21.6858</v>
      </c>
      <c r="Q63" s="5">
        <f t="shared" si="13"/>
        <v>94.979199999999977</v>
      </c>
      <c r="R63" s="5">
        <f t="shared" si="5"/>
        <v>94.979199999999977</v>
      </c>
      <c r="S63" s="5"/>
      <c r="T63" s="1"/>
      <c r="U63" s="1">
        <f t="shared" si="6"/>
        <v>10</v>
      </c>
      <c r="V63" s="1">
        <f t="shared" si="7"/>
        <v>5.6202123048262003</v>
      </c>
      <c r="W63" s="1">
        <v>19.5198</v>
      </c>
      <c r="X63" s="1">
        <v>20.670999999999999</v>
      </c>
      <c r="Y63" s="1">
        <v>21.215</v>
      </c>
      <c r="Z63" s="1">
        <v>23.0244</v>
      </c>
      <c r="AA63" s="1">
        <v>30.445799999999998</v>
      </c>
      <c r="AB63" s="1">
        <v>31.700600000000001</v>
      </c>
      <c r="AC63" s="1">
        <v>19.817799999999998</v>
      </c>
      <c r="AD63" s="1">
        <v>17.847999999999999</v>
      </c>
      <c r="AE63" s="1">
        <v>31.606400000000001</v>
      </c>
      <c r="AF63" s="1">
        <v>33.779200000000003</v>
      </c>
      <c r="AG63" s="1" t="s">
        <v>111</v>
      </c>
      <c r="AH63" s="1">
        <f t="shared" si="8"/>
        <v>95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112</v>
      </c>
      <c r="B64" s="1" t="s">
        <v>42</v>
      </c>
      <c r="C64" s="1">
        <v>156</v>
      </c>
      <c r="D64" s="1"/>
      <c r="E64" s="1">
        <v>97</v>
      </c>
      <c r="F64" s="1">
        <v>56</v>
      </c>
      <c r="G64" s="7">
        <v>0.6</v>
      </c>
      <c r="H64" s="1">
        <v>60</v>
      </c>
      <c r="I64" s="1" t="s">
        <v>37</v>
      </c>
      <c r="J64" s="1">
        <v>66</v>
      </c>
      <c r="K64" s="1">
        <f t="shared" si="12"/>
        <v>31</v>
      </c>
      <c r="L64" s="1"/>
      <c r="M64" s="1"/>
      <c r="N64" s="1">
        <v>15.400000000000009</v>
      </c>
      <c r="O64" s="1"/>
      <c r="P64" s="1">
        <f t="shared" si="3"/>
        <v>19.399999999999999</v>
      </c>
      <c r="Q64" s="5">
        <f t="shared" si="13"/>
        <v>122.6</v>
      </c>
      <c r="R64" s="5">
        <f t="shared" si="5"/>
        <v>122.6</v>
      </c>
      <c r="S64" s="5"/>
      <c r="T64" s="1"/>
      <c r="U64" s="1">
        <f t="shared" si="6"/>
        <v>10</v>
      </c>
      <c r="V64" s="1">
        <f t="shared" si="7"/>
        <v>3.6804123711340213</v>
      </c>
      <c r="W64" s="1">
        <v>11.4</v>
      </c>
      <c r="X64" s="1">
        <v>9.4</v>
      </c>
      <c r="Y64" s="1">
        <v>8.1999999999999993</v>
      </c>
      <c r="Z64" s="1">
        <v>9.8000000000000007</v>
      </c>
      <c r="AA64" s="1">
        <v>16.600000000000001</v>
      </c>
      <c r="AB64" s="1">
        <v>14</v>
      </c>
      <c r="AC64" s="1">
        <v>11.8</v>
      </c>
      <c r="AD64" s="1">
        <v>15.4</v>
      </c>
      <c r="AE64" s="1">
        <v>15.4</v>
      </c>
      <c r="AF64" s="1">
        <v>10.4</v>
      </c>
      <c r="AG64" s="26" t="s">
        <v>149</v>
      </c>
      <c r="AH64" s="1">
        <f t="shared" si="8"/>
        <v>74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113</v>
      </c>
      <c r="B65" s="1" t="s">
        <v>42</v>
      </c>
      <c r="C65" s="1">
        <v>81</v>
      </c>
      <c r="D65" s="1">
        <v>282</v>
      </c>
      <c r="E65" s="1">
        <v>73</v>
      </c>
      <c r="F65" s="1">
        <v>264</v>
      </c>
      <c r="G65" s="7">
        <v>0.35</v>
      </c>
      <c r="H65" s="1">
        <v>50</v>
      </c>
      <c r="I65" s="1" t="s">
        <v>37</v>
      </c>
      <c r="J65" s="1">
        <v>78</v>
      </c>
      <c r="K65" s="1">
        <f t="shared" si="12"/>
        <v>-5</v>
      </c>
      <c r="L65" s="1"/>
      <c r="M65" s="1"/>
      <c r="N65" s="1">
        <v>0</v>
      </c>
      <c r="O65" s="1"/>
      <c r="P65" s="1">
        <f t="shared" si="3"/>
        <v>14.6</v>
      </c>
      <c r="Q65" s="5"/>
      <c r="R65" s="5">
        <f t="shared" si="5"/>
        <v>0</v>
      </c>
      <c r="S65" s="5"/>
      <c r="T65" s="1"/>
      <c r="U65" s="1">
        <f t="shared" si="6"/>
        <v>18.082191780821919</v>
      </c>
      <c r="V65" s="1">
        <f t="shared" si="7"/>
        <v>18.082191780821919</v>
      </c>
      <c r="W65" s="1">
        <v>26.6</v>
      </c>
      <c r="X65" s="1">
        <v>31.2</v>
      </c>
      <c r="Y65" s="1">
        <v>26.4</v>
      </c>
      <c r="Z65" s="1">
        <v>22.8</v>
      </c>
      <c r="AA65" s="1">
        <v>25.4</v>
      </c>
      <c r="AB65" s="1">
        <v>30</v>
      </c>
      <c r="AC65" s="1">
        <v>29.2</v>
      </c>
      <c r="AD65" s="1">
        <v>33.4</v>
      </c>
      <c r="AE65" s="1">
        <v>34.799999999999997</v>
      </c>
      <c r="AF65" s="1">
        <v>25</v>
      </c>
      <c r="AG65" s="1"/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114</v>
      </c>
      <c r="B66" s="1" t="s">
        <v>42</v>
      </c>
      <c r="C66" s="1">
        <v>503</v>
      </c>
      <c r="D66" s="1">
        <v>180</v>
      </c>
      <c r="E66" s="1">
        <v>262</v>
      </c>
      <c r="F66" s="1">
        <v>347</v>
      </c>
      <c r="G66" s="7">
        <v>0.37</v>
      </c>
      <c r="H66" s="1">
        <v>50</v>
      </c>
      <c r="I66" s="1" t="s">
        <v>37</v>
      </c>
      <c r="J66" s="1">
        <v>267</v>
      </c>
      <c r="K66" s="1">
        <f t="shared" si="12"/>
        <v>-5</v>
      </c>
      <c r="L66" s="1"/>
      <c r="M66" s="1"/>
      <c r="N66" s="1">
        <v>112.03999999999991</v>
      </c>
      <c r="O66" s="1">
        <v>57.2</v>
      </c>
      <c r="P66" s="1">
        <f t="shared" si="3"/>
        <v>52.4</v>
      </c>
      <c r="Q66" s="5">
        <f t="shared" si="13"/>
        <v>7.7600000000001046</v>
      </c>
      <c r="R66" s="5">
        <f t="shared" si="5"/>
        <v>7.7600000000001046</v>
      </c>
      <c r="S66" s="5"/>
      <c r="T66" s="1"/>
      <c r="U66" s="1">
        <f t="shared" si="6"/>
        <v>10</v>
      </c>
      <c r="V66" s="1">
        <f t="shared" si="7"/>
        <v>9.8519083969465626</v>
      </c>
      <c r="W66" s="1">
        <v>57.2</v>
      </c>
      <c r="X66" s="1">
        <v>56.4</v>
      </c>
      <c r="Y66" s="1">
        <v>71.400000000000006</v>
      </c>
      <c r="Z66" s="1">
        <v>75.2</v>
      </c>
      <c r="AA66" s="1">
        <v>57.6</v>
      </c>
      <c r="AB66" s="1">
        <v>61.2</v>
      </c>
      <c r="AC66" s="1">
        <v>72</v>
      </c>
      <c r="AD66" s="1">
        <v>67.599999999999994</v>
      </c>
      <c r="AE66" s="1">
        <v>73.2</v>
      </c>
      <c r="AF66" s="1">
        <v>68.599999999999994</v>
      </c>
      <c r="AG66" s="1" t="s">
        <v>95</v>
      </c>
      <c r="AH66" s="1">
        <f t="shared" si="8"/>
        <v>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115</v>
      </c>
      <c r="B67" s="1" t="s">
        <v>42</v>
      </c>
      <c r="C67" s="1">
        <v>64</v>
      </c>
      <c r="D67" s="1"/>
      <c r="E67" s="1">
        <v>52</v>
      </c>
      <c r="F67" s="1">
        <v>7</v>
      </c>
      <c r="G67" s="7">
        <v>0.4</v>
      </c>
      <c r="H67" s="1">
        <v>30</v>
      </c>
      <c r="I67" s="1" t="s">
        <v>37</v>
      </c>
      <c r="J67" s="1">
        <v>56</v>
      </c>
      <c r="K67" s="1">
        <f t="shared" si="12"/>
        <v>-4</v>
      </c>
      <c r="L67" s="1"/>
      <c r="M67" s="1"/>
      <c r="N67" s="1">
        <v>30</v>
      </c>
      <c r="O67" s="1"/>
      <c r="P67" s="1">
        <f t="shared" si="3"/>
        <v>10.4</v>
      </c>
      <c r="Q67" s="5">
        <f t="shared" si="13"/>
        <v>67</v>
      </c>
      <c r="R67" s="5">
        <f>S67</f>
        <v>40</v>
      </c>
      <c r="S67" s="5">
        <v>40</v>
      </c>
      <c r="T67" s="1" t="s">
        <v>163</v>
      </c>
      <c r="U67" s="1">
        <f t="shared" si="6"/>
        <v>7.4038461538461533</v>
      </c>
      <c r="V67" s="1">
        <f t="shared" si="7"/>
        <v>3.5576923076923075</v>
      </c>
      <c r="W67" s="1">
        <v>10</v>
      </c>
      <c r="X67" s="1">
        <v>11.4</v>
      </c>
      <c r="Y67" s="1">
        <v>6.2</v>
      </c>
      <c r="Z67" s="1">
        <v>5.2</v>
      </c>
      <c r="AA67" s="1">
        <v>11.2</v>
      </c>
      <c r="AB67" s="1">
        <v>12.6</v>
      </c>
      <c r="AC67" s="1">
        <v>2.4</v>
      </c>
      <c r="AD67" s="1">
        <v>-2.2000000000000002</v>
      </c>
      <c r="AE67" s="1">
        <v>6.8</v>
      </c>
      <c r="AF67" s="1">
        <v>11.2</v>
      </c>
      <c r="AG67" s="1" t="s">
        <v>80</v>
      </c>
      <c r="AH67" s="1">
        <f t="shared" si="8"/>
        <v>16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116</v>
      </c>
      <c r="B68" s="1" t="s">
        <v>42</v>
      </c>
      <c r="C68" s="1">
        <v>49</v>
      </c>
      <c r="D68" s="1">
        <v>112</v>
      </c>
      <c r="E68" s="1">
        <v>32</v>
      </c>
      <c r="F68" s="1">
        <v>126</v>
      </c>
      <c r="G68" s="7">
        <v>0.6</v>
      </c>
      <c r="H68" s="1">
        <v>55</v>
      </c>
      <c r="I68" s="1" t="s">
        <v>37</v>
      </c>
      <c r="J68" s="1">
        <v>32</v>
      </c>
      <c r="K68" s="1">
        <f t="shared" si="12"/>
        <v>0</v>
      </c>
      <c r="L68" s="1"/>
      <c r="M68" s="1"/>
      <c r="N68" s="1">
        <v>26</v>
      </c>
      <c r="O68" s="1"/>
      <c r="P68" s="1">
        <f t="shared" si="3"/>
        <v>6.4</v>
      </c>
      <c r="Q68" s="5"/>
      <c r="R68" s="5">
        <f t="shared" si="5"/>
        <v>0</v>
      </c>
      <c r="S68" s="5"/>
      <c r="T68" s="1"/>
      <c r="U68" s="1">
        <f t="shared" si="6"/>
        <v>23.75</v>
      </c>
      <c r="V68" s="1">
        <f t="shared" si="7"/>
        <v>23.75</v>
      </c>
      <c r="W68" s="1">
        <v>14</v>
      </c>
      <c r="X68" s="1">
        <v>15.2</v>
      </c>
      <c r="Y68" s="1">
        <v>14.2</v>
      </c>
      <c r="Z68" s="1">
        <v>12.4</v>
      </c>
      <c r="AA68" s="1">
        <v>12</v>
      </c>
      <c r="AB68" s="1">
        <v>16</v>
      </c>
      <c r="AC68" s="1">
        <v>9.4</v>
      </c>
      <c r="AD68" s="1">
        <v>14</v>
      </c>
      <c r="AE68" s="1">
        <v>15.6</v>
      </c>
      <c r="AF68" s="1">
        <v>7.6</v>
      </c>
      <c r="AG68" s="27" t="s">
        <v>147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117</v>
      </c>
      <c r="B69" s="1" t="s">
        <v>42</v>
      </c>
      <c r="C69" s="1">
        <v>82</v>
      </c>
      <c r="D69" s="1">
        <v>66</v>
      </c>
      <c r="E69" s="1">
        <v>39</v>
      </c>
      <c r="F69" s="1">
        <v>108</v>
      </c>
      <c r="G69" s="7">
        <v>0.45</v>
      </c>
      <c r="H69" s="1">
        <v>40</v>
      </c>
      <c r="I69" s="1" t="s">
        <v>37</v>
      </c>
      <c r="J69" s="1">
        <v>61</v>
      </c>
      <c r="K69" s="1">
        <f t="shared" si="12"/>
        <v>-22</v>
      </c>
      <c r="L69" s="1"/>
      <c r="M69" s="1"/>
      <c r="N69" s="1">
        <v>0</v>
      </c>
      <c r="O69" s="1"/>
      <c r="P69" s="1">
        <f t="shared" si="3"/>
        <v>7.8</v>
      </c>
      <c r="Q69" s="5"/>
      <c r="R69" s="5">
        <f t="shared" si="5"/>
        <v>0</v>
      </c>
      <c r="S69" s="5"/>
      <c r="T69" s="1"/>
      <c r="U69" s="1">
        <f t="shared" si="6"/>
        <v>13.846153846153847</v>
      </c>
      <c r="V69" s="1">
        <f t="shared" si="7"/>
        <v>13.846153846153847</v>
      </c>
      <c r="W69" s="1">
        <v>14.6</v>
      </c>
      <c r="X69" s="1">
        <v>14.2</v>
      </c>
      <c r="Y69" s="1">
        <v>11.2</v>
      </c>
      <c r="Z69" s="1">
        <v>6.4</v>
      </c>
      <c r="AA69" s="1">
        <v>8.8000000000000007</v>
      </c>
      <c r="AB69" s="1">
        <v>20.8</v>
      </c>
      <c r="AC69" s="1">
        <v>17</v>
      </c>
      <c r="AD69" s="1">
        <v>16.600000000000001</v>
      </c>
      <c r="AE69" s="1">
        <v>19</v>
      </c>
      <c r="AF69" s="1">
        <v>20.6</v>
      </c>
      <c r="AG69" s="1" t="s">
        <v>118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119</v>
      </c>
      <c r="B70" s="1" t="s">
        <v>42</v>
      </c>
      <c r="C70" s="1">
        <v>145</v>
      </c>
      <c r="D70" s="1">
        <v>240</v>
      </c>
      <c r="E70" s="1">
        <v>84</v>
      </c>
      <c r="F70" s="1">
        <v>292</v>
      </c>
      <c r="G70" s="7">
        <v>0.4</v>
      </c>
      <c r="H70" s="1">
        <v>50</v>
      </c>
      <c r="I70" s="1" t="s">
        <v>37</v>
      </c>
      <c r="J70" s="1">
        <v>108</v>
      </c>
      <c r="K70" s="1">
        <f t="shared" ref="K70:K95" si="16">E70-J70</f>
        <v>-24</v>
      </c>
      <c r="L70" s="1"/>
      <c r="M70" s="1"/>
      <c r="N70" s="1">
        <v>0</v>
      </c>
      <c r="O70" s="1"/>
      <c r="P70" s="1">
        <f t="shared" si="3"/>
        <v>16.8</v>
      </c>
      <c r="Q70" s="5"/>
      <c r="R70" s="5">
        <f t="shared" si="5"/>
        <v>0</v>
      </c>
      <c r="S70" s="5"/>
      <c r="T70" s="1"/>
      <c r="U70" s="1">
        <f t="shared" si="6"/>
        <v>17.38095238095238</v>
      </c>
      <c r="V70" s="1">
        <f t="shared" si="7"/>
        <v>17.38095238095238</v>
      </c>
      <c r="W70" s="1">
        <v>19</v>
      </c>
      <c r="X70" s="1">
        <v>31.8</v>
      </c>
      <c r="Y70" s="1">
        <v>39.799999999999997</v>
      </c>
      <c r="Z70" s="1">
        <v>31.2</v>
      </c>
      <c r="AA70" s="1">
        <v>24.2</v>
      </c>
      <c r="AB70" s="1">
        <v>28.6</v>
      </c>
      <c r="AC70" s="1">
        <v>26.8</v>
      </c>
      <c r="AD70" s="1">
        <v>31.6</v>
      </c>
      <c r="AE70" s="1">
        <v>32.4</v>
      </c>
      <c r="AF70" s="1">
        <v>28.2</v>
      </c>
      <c r="AG70" s="24" t="s">
        <v>68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120</v>
      </c>
      <c r="B71" s="1" t="s">
        <v>42</v>
      </c>
      <c r="C71" s="1"/>
      <c r="D71" s="1">
        <v>30</v>
      </c>
      <c r="E71" s="1"/>
      <c r="F71" s="1">
        <v>30</v>
      </c>
      <c r="G71" s="7">
        <v>0.4</v>
      </c>
      <c r="H71" s="1">
        <v>55</v>
      </c>
      <c r="I71" s="1" t="s">
        <v>37</v>
      </c>
      <c r="J71" s="1">
        <v>2</v>
      </c>
      <c r="K71" s="1">
        <f t="shared" si="16"/>
        <v>-2</v>
      </c>
      <c r="L71" s="1"/>
      <c r="M71" s="1"/>
      <c r="N71" s="1">
        <v>0</v>
      </c>
      <c r="O71" s="1"/>
      <c r="P71" s="1">
        <f t="shared" ref="P71:P95" si="17">E71/5</f>
        <v>0</v>
      </c>
      <c r="Q71" s="5"/>
      <c r="R71" s="5">
        <f t="shared" ref="R71:R95" si="18">Q71</f>
        <v>0</v>
      </c>
      <c r="S71" s="5"/>
      <c r="T71" s="1"/>
      <c r="U71" s="1" t="e">
        <f t="shared" ref="U71:U96" si="19">(F71+N71+O71+R71)/P71</f>
        <v>#DIV/0!</v>
      </c>
      <c r="V71" s="1" t="e">
        <f t="shared" ref="V71:V95" si="20">(F71+N71+O71)/P71</f>
        <v>#DIV/0!</v>
      </c>
      <c r="W71" s="1">
        <v>0.4</v>
      </c>
      <c r="X71" s="1">
        <v>0.8</v>
      </c>
      <c r="Y71" s="1">
        <v>3.8</v>
      </c>
      <c r="Z71" s="1">
        <v>3.4</v>
      </c>
      <c r="AA71" s="1">
        <v>0.6</v>
      </c>
      <c r="AB71" s="1">
        <v>1.2</v>
      </c>
      <c r="AC71" s="1">
        <v>2.2000000000000002</v>
      </c>
      <c r="AD71" s="1">
        <v>1.6</v>
      </c>
      <c r="AE71" s="1">
        <v>1</v>
      </c>
      <c r="AF71" s="1">
        <v>2</v>
      </c>
      <c r="AG71" s="1" t="s">
        <v>121</v>
      </c>
      <c r="AH71" s="1">
        <f t="shared" ref="AH71:AH96" si="21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122</v>
      </c>
      <c r="B72" s="1" t="s">
        <v>36</v>
      </c>
      <c r="C72" s="1">
        <v>141.053</v>
      </c>
      <c r="D72" s="1">
        <v>253.715</v>
      </c>
      <c r="E72" s="1">
        <v>130.37700000000001</v>
      </c>
      <c r="F72" s="1">
        <v>240.77799999999999</v>
      </c>
      <c r="G72" s="7">
        <v>1</v>
      </c>
      <c r="H72" s="1">
        <v>55</v>
      </c>
      <c r="I72" s="1" t="s">
        <v>37</v>
      </c>
      <c r="J72" s="1">
        <v>130.5</v>
      </c>
      <c r="K72" s="1">
        <f t="shared" si="16"/>
        <v>-0.12299999999999045</v>
      </c>
      <c r="L72" s="1"/>
      <c r="M72" s="1"/>
      <c r="N72" s="1">
        <v>50</v>
      </c>
      <c r="O72" s="1"/>
      <c r="P72" s="1">
        <f t="shared" si="17"/>
        <v>26.075400000000002</v>
      </c>
      <c r="Q72" s="5"/>
      <c r="R72" s="5">
        <f>S72</f>
        <v>100</v>
      </c>
      <c r="S72" s="5">
        <v>100</v>
      </c>
      <c r="T72" s="1" t="s">
        <v>162</v>
      </c>
      <c r="U72" s="1">
        <f t="shared" si="19"/>
        <v>14.986462336148247</v>
      </c>
      <c r="V72" s="1">
        <f t="shared" si="20"/>
        <v>11.151430083527002</v>
      </c>
      <c r="W72" s="1">
        <v>36.816800000000001</v>
      </c>
      <c r="X72" s="1">
        <v>30.503</v>
      </c>
      <c r="Y72" s="1">
        <v>30.254999999999999</v>
      </c>
      <c r="Z72" s="1">
        <v>28.8</v>
      </c>
      <c r="AA72" s="1">
        <v>28.55</v>
      </c>
      <c r="AB72" s="1">
        <v>36.019599999999997</v>
      </c>
      <c r="AC72" s="1">
        <v>43.8474</v>
      </c>
      <c r="AD72" s="1">
        <v>56.447400000000002</v>
      </c>
      <c r="AE72" s="1">
        <v>57.400599999999997</v>
      </c>
      <c r="AF72" s="1">
        <v>44.5184</v>
      </c>
      <c r="AG72" s="1" t="s">
        <v>123</v>
      </c>
      <c r="AH72" s="1">
        <f t="shared" si="21"/>
        <v>100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30" t="s">
        <v>153</v>
      </c>
      <c r="B73" s="30" t="s">
        <v>42</v>
      </c>
      <c r="C73" s="30"/>
      <c r="D73" s="30"/>
      <c r="E73" s="30"/>
      <c r="F73" s="30"/>
      <c r="G73" s="31">
        <v>0</v>
      </c>
      <c r="H73" s="30">
        <v>40</v>
      </c>
      <c r="I73" s="30" t="s">
        <v>37</v>
      </c>
      <c r="J73" s="30"/>
      <c r="K73" s="30"/>
      <c r="L73" s="30"/>
      <c r="M73" s="30"/>
      <c r="N73" s="30"/>
      <c r="O73" s="30"/>
      <c r="P73" s="30">
        <f t="shared" ref="P73:P74" si="22">E73/5</f>
        <v>0</v>
      </c>
      <c r="Q73" s="32"/>
      <c r="R73" s="5">
        <f t="shared" si="18"/>
        <v>0</v>
      </c>
      <c r="S73" s="32"/>
      <c r="T73" s="30"/>
      <c r="U73" s="1" t="e">
        <f t="shared" si="19"/>
        <v>#DIV/0!</v>
      </c>
      <c r="V73" s="30" t="e">
        <f t="shared" ref="V73:V74" si="23">(F73+N73+O73)/P73</f>
        <v>#DIV/0!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 t="s">
        <v>151</v>
      </c>
      <c r="AH73" s="1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30" t="s">
        <v>154</v>
      </c>
      <c r="B74" s="30" t="s">
        <v>42</v>
      </c>
      <c r="C74" s="30"/>
      <c r="D74" s="30"/>
      <c r="E74" s="30"/>
      <c r="F74" s="30"/>
      <c r="G74" s="31">
        <v>0</v>
      </c>
      <c r="H74" s="30">
        <v>35</v>
      </c>
      <c r="I74" s="30" t="s">
        <v>37</v>
      </c>
      <c r="J74" s="30"/>
      <c r="K74" s="30"/>
      <c r="L74" s="30"/>
      <c r="M74" s="30"/>
      <c r="N74" s="30"/>
      <c r="O74" s="30"/>
      <c r="P74" s="30">
        <f t="shared" si="22"/>
        <v>0</v>
      </c>
      <c r="Q74" s="32"/>
      <c r="R74" s="5">
        <f t="shared" si="18"/>
        <v>0</v>
      </c>
      <c r="S74" s="32"/>
      <c r="T74" s="30"/>
      <c r="U74" s="1" t="e">
        <f t="shared" si="19"/>
        <v>#DIV/0!</v>
      </c>
      <c r="V74" s="30" t="e">
        <f t="shared" si="23"/>
        <v>#DIV/0!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 t="s">
        <v>151</v>
      </c>
      <c r="AH74" s="1">
        <f t="shared" si="2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1" t="s">
        <v>124</v>
      </c>
      <c r="B75" s="21" t="s">
        <v>36</v>
      </c>
      <c r="C75" s="21">
        <v>1563.58</v>
      </c>
      <c r="D75" s="21">
        <v>941.4</v>
      </c>
      <c r="E75" s="21">
        <v>923.274</v>
      </c>
      <c r="F75" s="21">
        <v>1344.3810000000001</v>
      </c>
      <c r="G75" s="22">
        <v>1</v>
      </c>
      <c r="H75" s="21">
        <v>60</v>
      </c>
      <c r="I75" s="21" t="s">
        <v>37</v>
      </c>
      <c r="J75" s="21">
        <v>935.19</v>
      </c>
      <c r="K75" s="21">
        <f t="shared" si="16"/>
        <v>-11.916000000000054</v>
      </c>
      <c r="L75" s="21"/>
      <c r="M75" s="21"/>
      <c r="N75" s="21">
        <v>0</v>
      </c>
      <c r="O75" s="21"/>
      <c r="P75" s="21">
        <f t="shared" si="17"/>
        <v>184.65479999999999</v>
      </c>
      <c r="Q75" s="23">
        <f t="shared" ref="Q75" si="24">8*P75-O75-F75-N75</f>
        <v>132.85739999999987</v>
      </c>
      <c r="R75" s="5">
        <f>S75</f>
        <v>0</v>
      </c>
      <c r="S75" s="23">
        <v>0</v>
      </c>
      <c r="T75" s="21" t="s">
        <v>164</v>
      </c>
      <c r="U75" s="1">
        <f t="shared" si="19"/>
        <v>7.2805093612513732</v>
      </c>
      <c r="V75" s="21">
        <f t="shared" si="20"/>
        <v>7.2805093612513732</v>
      </c>
      <c r="W75" s="21">
        <v>179.82859999999999</v>
      </c>
      <c r="X75" s="21">
        <v>187.52539999999999</v>
      </c>
      <c r="Y75" s="21">
        <v>240.7962</v>
      </c>
      <c r="Z75" s="21">
        <v>238.33840000000001</v>
      </c>
      <c r="AA75" s="21">
        <v>196.00739999999999</v>
      </c>
      <c r="AB75" s="21">
        <v>200.1096</v>
      </c>
      <c r="AC75" s="21">
        <v>177.82900000000001</v>
      </c>
      <c r="AD75" s="21">
        <v>170.0326</v>
      </c>
      <c r="AE75" s="21">
        <v>184.52279999999999</v>
      </c>
      <c r="AF75" s="21">
        <v>186.55940000000001</v>
      </c>
      <c r="AG75" s="21" t="s">
        <v>168</v>
      </c>
      <c r="AH75" s="1">
        <f t="shared" si="2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125</v>
      </c>
      <c r="B76" s="21" t="s">
        <v>36</v>
      </c>
      <c r="C76" s="21">
        <v>1778.0740000000001</v>
      </c>
      <c r="D76" s="21">
        <v>611.11</v>
      </c>
      <c r="E76" s="21">
        <v>1459.789</v>
      </c>
      <c r="F76" s="21">
        <v>595.68600000000004</v>
      </c>
      <c r="G76" s="22">
        <v>1</v>
      </c>
      <c r="H76" s="21">
        <v>60</v>
      </c>
      <c r="I76" s="21" t="s">
        <v>37</v>
      </c>
      <c r="J76" s="21">
        <v>1474.8</v>
      </c>
      <c r="K76" s="21">
        <f t="shared" si="16"/>
        <v>-15.010999999999967</v>
      </c>
      <c r="L76" s="21"/>
      <c r="M76" s="21"/>
      <c r="N76" s="21">
        <v>400</v>
      </c>
      <c r="O76" s="21"/>
      <c r="P76" s="21">
        <f t="shared" si="17"/>
        <v>291.95780000000002</v>
      </c>
      <c r="Q76" s="23">
        <f>7*P76-O76-F76-N76</f>
        <v>1048.0185999999999</v>
      </c>
      <c r="R76" s="5">
        <f t="shared" si="18"/>
        <v>1048.0185999999999</v>
      </c>
      <c r="S76" s="23"/>
      <c r="T76" s="21"/>
      <c r="U76" s="1">
        <f t="shared" si="19"/>
        <v>7</v>
      </c>
      <c r="V76" s="21">
        <f t="shared" si="20"/>
        <v>3.4103764311143596</v>
      </c>
      <c r="W76" s="21">
        <v>269.57499999999999</v>
      </c>
      <c r="X76" s="21">
        <v>245.87639999999999</v>
      </c>
      <c r="Y76" s="21">
        <v>337.279</v>
      </c>
      <c r="Z76" s="21">
        <v>334.23700000000002</v>
      </c>
      <c r="AA76" s="21">
        <v>308.58199999999999</v>
      </c>
      <c r="AB76" s="21">
        <v>328.053</v>
      </c>
      <c r="AC76" s="21">
        <v>307.38659999999999</v>
      </c>
      <c r="AD76" s="21">
        <v>314.75560000000002</v>
      </c>
      <c r="AE76" s="21">
        <v>252.93639999999999</v>
      </c>
      <c r="AF76" s="21">
        <v>231.53360000000001</v>
      </c>
      <c r="AG76" s="21" t="s">
        <v>126</v>
      </c>
      <c r="AH76" s="1">
        <f t="shared" si="21"/>
        <v>1048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1" t="s">
        <v>127</v>
      </c>
      <c r="B77" s="21" t="s">
        <v>36</v>
      </c>
      <c r="C77" s="21">
        <v>3153.7139999999999</v>
      </c>
      <c r="D77" s="21">
        <v>2021.6120000000001</v>
      </c>
      <c r="E77" s="21">
        <v>3097.9209999999998</v>
      </c>
      <c r="F77" s="21">
        <v>1387.248</v>
      </c>
      <c r="G77" s="22">
        <v>1</v>
      </c>
      <c r="H77" s="21">
        <v>60</v>
      </c>
      <c r="I77" s="21" t="s">
        <v>37</v>
      </c>
      <c r="J77" s="21">
        <v>3112.5</v>
      </c>
      <c r="K77" s="21">
        <f t="shared" si="16"/>
        <v>-14.579000000000178</v>
      </c>
      <c r="L77" s="21"/>
      <c r="M77" s="21"/>
      <c r="N77" s="21">
        <v>450</v>
      </c>
      <c r="O77" s="21">
        <v>50</v>
      </c>
      <c r="P77" s="21">
        <f t="shared" si="17"/>
        <v>619.58420000000001</v>
      </c>
      <c r="Q77" s="23">
        <f>7*P77-O77-F77-N77</f>
        <v>2449.8413999999998</v>
      </c>
      <c r="R77" s="5">
        <f>S77</f>
        <v>800</v>
      </c>
      <c r="S77" s="23">
        <v>800</v>
      </c>
      <c r="T77" s="21" t="s">
        <v>165</v>
      </c>
      <c r="U77" s="1">
        <f t="shared" si="19"/>
        <v>4.3371796763054968</v>
      </c>
      <c r="V77" s="21">
        <f t="shared" si="20"/>
        <v>3.0459911663338088</v>
      </c>
      <c r="W77" s="21">
        <v>691.99199999999996</v>
      </c>
      <c r="X77" s="21">
        <v>658.73159999999996</v>
      </c>
      <c r="Y77" s="21">
        <v>864.74779999999987</v>
      </c>
      <c r="Z77" s="21">
        <v>814.27459999999996</v>
      </c>
      <c r="AA77" s="21">
        <v>561.61580000000004</v>
      </c>
      <c r="AB77" s="21">
        <v>625.89979999999991</v>
      </c>
      <c r="AC77" s="21">
        <v>502.97840000000002</v>
      </c>
      <c r="AD77" s="21">
        <v>452.58859999999999</v>
      </c>
      <c r="AE77" s="21">
        <v>292.54039999999998</v>
      </c>
      <c r="AF77" s="21">
        <v>245.78479999999999</v>
      </c>
      <c r="AG77" s="21" t="s">
        <v>128</v>
      </c>
      <c r="AH77" s="1">
        <f t="shared" si="21"/>
        <v>800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8" t="s">
        <v>129</v>
      </c>
      <c r="B78" s="18" t="s">
        <v>36</v>
      </c>
      <c r="C78" s="18">
        <v>1717.3389999999999</v>
      </c>
      <c r="D78" s="18">
        <v>3417.7950000000001</v>
      </c>
      <c r="E78" s="18">
        <v>1416.8209999999999</v>
      </c>
      <c r="F78" s="18">
        <v>3423.6849999999999</v>
      </c>
      <c r="G78" s="19">
        <v>1</v>
      </c>
      <c r="H78" s="18">
        <v>60</v>
      </c>
      <c r="I78" s="18" t="s">
        <v>37</v>
      </c>
      <c r="J78" s="18">
        <v>1432.5</v>
      </c>
      <c r="K78" s="18">
        <f t="shared" si="16"/>
        <v>-15.679000000000087</v>
      </c>
      <c r="L78" s="18"/>
      <c r="M78" s="18"/>
      <c r="N78" s="18">
        <v>1200</v>
      </c>
      <c r="O78" s="18">
        <v>800</v>
      </c>
      <c r="P78" s="18">
        <f t="shared" si="17"/>
        <v>283.36419999999998</v>
      </c>
      <c r="Q78" s="20"/>
      <c r="R78" s="5">
        <f t="shared" si="18"/>
        <v>0</v>
      </c>
      <c r="S78" s="20"/>
      <c r="T78" s="18"/>
      <c r="U78" s="1">
        <f t="shared" si="19"/>
        <v>19.140332476720772</v>
      </c>
      <c r="V78" s="18">
        <f t="shared" si="20"/>
        <v>19.140332476720772</v>
      </c>
      <c r="W78" s="18">
        <v>297.041</v>
      </c>
      <c r="X78" s="18">
        <v>307.69240000000002</v>
      </c>
      <c r="Y78" s="18">
        <v>319.66379999999998</v>
      </c>
      <c r="Z78" s="18">
        <v>312.93819999999999</v>
      </c>
      <c r="AA78" s="18">
        <v>330.69240000000002</v>
      </c>
      <c r="AB78" s="18">
        <v>329.08199999999999</v>
      </c>
      <c r="AC78" s="18">
        <v>406.68599999999998</v>
      </c>
      <c r="AD78" s="18">
        <v>455.72500000000002</v>
      </c>
      <c r="AE78" s="18">
        <v>549.23320000000001</v>
      </c>
      <c r="AF78" s="18">
        <v>520.91800000000001</v>
      </c>
      <c r="AG78" s="18" t="s">
        <v>44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s="29" customFormat="1" x14ac:dyDescent="0.25">
      <c r="A79" s="30" t="s">
        <v>155</v>
      </c>
      <c r="B79" s="30" t="s">
        <v>36</v>
      </c>
      <c r="C79" s="30"/>
      <c r="D79" s="30"/>
      <c r="E79" s="30"/>
      <c r="F79" s="30"/>
      <c r="G79" s="31">
        <v>0</v>
      </c>
      <c r="H79" s="30">
        <v>55</v>
      </c>
      <c r="I79" s="30" t="s">
        <v>37</v>
      </c>
      <c r="J79" s="30"/>
      <c r="K79" s="30"/>
      <c r="L79" s="30"/>
      <c r="M79" s="30"/>
      <c r="N79" s="30"/>
      <c r="O79" s="30"/>
      <c r="P79" s="30">
        <f t="shared" ref="P79:P81" si="25">E79/5</f>
        <v>0</v>
      </c>
      <c r="Q79" s="32"/>
      <c r="R79" s="5">
        <f t="shared" si="18"/>
        <v>0</v>
      </c>
      <c r="S79" s="32"/>
      <c r="T79" s="30"/>
      <c r="U79" s="1" t="e">
        <f t="shared" si="19"/>
        <v>#DIV/0!</v>
      </c>
      <c r="V79" s="30" t="e">
        <f t="shared" ref="V79:V81" si="26">(F79+N79+O79)/P79</f>
        <v>#DIV/0!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 t="s">
        <v>151</v>
      </c>
      <c r="AH79" s="1">
        <f t="shared" si="21"/>
        <v>0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</row>
    <row r="80" spans="1:48" s="29" customFormat="1" x14ac:dyDescent="0.25">
      <c r="A80" s="30" t="s">
        <v>156</v>
      </c>
      <c r="B80" s="30" t="s">
        <v>36</v>
      </c>
      <c r="C80" s="30"/>
      <c r="D80" s="30"/>
      <c r="E80" s="30"/>
      <c r="F80" s="30"/>
      <c r="G80" s="31">
        <v>0</v>
      </c>
      <c r="H80" s="30">
        <v>55</v>
      </c>
      <c r="I80" s="30" t="s">
        <v>37</v>
      </c>
      <c r="J80" s="30"/>
      <c r="K80" s="30"/>
      <c r="L80" s="30"/>
      <c r="M80" s="30"/>
      <c r="N80" s="30"/>
      <c r="O80" s="30"/>
      <c r="P80" s="30">
        <f t="shared" si="25"/>
        <v>0</v>
      </c>
      <c r="Q80" s="32"/>
      <c r="R80" s="5">
        <f t="shared" si="18"/>
        <v>0</v>
      </c>
      <c r="S80" s="32"/>
      <c r="T80" s="30"/>
      <c r="U80" s="1" t="e">
        <f t="shared" si="19"/>
        <v>#DIV/0!</v>
      </c>
      <c r="V80" s="30" t="e">
        <f t="shared" si="26"/>
        <v>#DIV/0!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 t="s">
        <v>151</v>
      </c>
      <c r="AH80" s="1">
        <f t="shared" si="21"/>
        <v>0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</row>
    <row r="81" spans="1:48" s="29" customFormat="1" x14ac:dyDescent="0.25">
      <c r="A81" s="30" t="s">
        <v>157</v>
      </c>
      <c r="B81" s="30" t="s">
        <v>36</v>
      </c>
      <c r="C81" s="30"/>
      <c r="D81" s="30"/>
      <c r="E81" s="30"/>
      <c r="F81" s="30"/>
      <c r="G81" s="31">
        <v>0</v>
      </c>
      <c r="H81" s="30">
        <v>55</v>
      </c>
      <c r="I81" s="30" t="s">
        <v>37</v>
      </c>
      <c r="J81" s="30"/>
      <c r="K81" s="30"/>
      <c r="L81" s="30"/>
      <c r="M81" s="30"/>
      <c r="N81" s="30"/>
      <c r="O81" s="30"/>
      <c r="P81" s="30">
        <f t="shared" si="25"/>
        <v>0</v>
      </c>
      <c r="Q81" s="32"/>
      <c r="R81" s="5">
        <f t="shared" si="18"/>
        <v>0</v>
      </c>
      <c r="S81" s="32"/>
      <c r="T81" s="30"/>
      <c r="U81" s="1" t="e">
        <f t="shared" si="19"/>
        <v>#DIV/0!</v>
      </c>
      <c r="V81" s="30" t="e">
        <f t="shared" si="26"/>
        <v>#DIV/0!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 t="s">
        <v>151</v>
      </c>
      <c r="AH81" s="1">
        <f t="shared" si="21"/>
        <v>0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</row>
    <row r="82" spans="1:48" x14ac:dyDescent="0.25">
      <c r="A82" s="1" t="s">
        <v>130</v>
      </c>
      <c r="B82" s="1" t="s">
        <v>36</v>
      </c>
      <c r="C82" s="1">
        <v>100.312</v>
      </c>
      <c r="D82" s="1">
        <v>48.378999999999998</v>
      </c>
      <c r="E82" s="1">
        <v>59.543999999999997</v>
      </c>
      <c r="F82" s="1">
        <v>85.147000000000006</v>
      </c>
      <c r="G82" s="7">
        <v>1</v>
      </c>
      <c r="H82" s="1">
        <v>60</v>
      </c>
      <c r="I82" s="1" t="s">
        <v>37</v>
      </c>
      <c r="J82" s="1">
        <v>57.2</v>
      </c>
      <c r="K82" s="1">
        <f t="shared" si="16"/>
        <v>2.3439999999999941</v>
      </c>
      <c r="L82" s="1"/>
      <c r="M82" s="1"/>
      <c r="N82" s="1">
        <v>0</v>
      </c>
      <c r="O82" s="1"/>
      <c r="P82" s="1">
        <f t="shared" si="17"/>
        <v>11.908799999999999</v>
      </c>
      <c r="Q82" s="5">
        <f t="shared" si="13"/>
        <v>33.940999999999988</v>
      </c>
      <c r="R82" s="5">
        <f>S82</f>
        <v>0</v>
      </c>
      <c r="S82" s="5">
        <v>0</v>
      </c>
      <c r="T82" s="1" t="s">
        <v>163</v>
      </c>
      <c r="U82" s="1">
        <f t="shared" si="19"/>
        <v>7.1499227462044885</v>
      </c>
      <c r="V82" s="1">
        <f t="shared" si="20"/>
        <v>7.1499227462044885</v>
      </c>
      <c r="W82" s="1">
        <v>5.4480000000000004</v>
      </c>
      <c r="X82" s="1">
        <v>5.2864000000000004</v>
      </c>
      <c r="Y82" s="1">
        <v>13.0128</v>
      </c>
      <c r="Z82" s="1">
        <v>11.8912</v>
      </c>
      <c r="AA82" s="1">
        <v>9.8640000000000008</v>
      </c>
      <c r="AB82" s="1">
        <v>11.646599999999999</v>
      </c>
      <c r="AC82" s="1">
        <v>6.7530000000000001</v>
      </c>
      <c r="AD82" s="1">
        <v>8.0256000000000007</v>
      </c>
      <c r="AE82" s="1">
        <v>18.161999999999999</v>
      </c>
      <c r="AF82" s="1">
        <v>15.1066</v>
      </c>
      <c r="AG82" s="1" t="s">
        <v>167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158</v>
      </c>
      <c r="B83" s="1" t="s">
        <v>42</v>
      </c>
      <c r="C83" s="1"/>
      <c r="D83" s="1"/>
      <c r="E83" s="1"/>
      <c r="F83" s="1"/>
      <c r="G83" s="7">
        <v>0</v>
      </c>
      <c r="H83" s="1">
        <v>40</v>
      </c>
      <c r="I83" s="1" t="s">
        <v>37</v>
      </c>
      <c r="J83" s="1"/>
      <c r="K83" s="1"/>
      <c r="L83" s="1"/>
      <c r="M83" s="1"/>
      <c r="N83" s="1"/>
      <c r="O83" s="1"/>
      <c r="P83" s="1">
        <f t="shared" ref="P83:P84" si="27">E83/5</f>
        <v>0</v>
      </c>
      <c r="Q83" s="5"/>
      <c r="R83" s="5">
        <f t="shared" si="18"/>
        <v>0</v>
      </c>
      <c r="S83" s="5"/>
      <c r="T83" s="1"/>
      <c r="U83" s="1" t="e">
        <f t="shared" si="19"/>
        <v>#DIV/0!</v>
      </c>
      <c r="V83" s="1" t="e">
        <f t="shared" ref="V83:V84" si="28">(F83+N83+O83)/P83</f>
        <v>#DIV/0!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1"/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159</v>
      </c>
      <c r="B84" s="1" t="s">
        <v>42</v>
      </c>
      <c r="C84" s="1"/>
      <c r="D84" s="1"/>
      <c r="E84" s="1"/>
      <c r="F84" s="1"/>
      <c r="G84" s="7">
        <v>0</v>
      </c>
      <c r="H84" s="1">
        <v>40</v>
      </c>
      <c r="I84" s="1" t="s">
        <v>37</v>
      </c>
      <c r="J84" s="1"/>
      <c r="K84" s="1"/>
      <c r="L84" s="1"/>
      <c r="M84" s="1"/>
      <c r="N84" s="1"/>
      <c r="O84" s="1"/>
      <c r="P84" s="1">
        <f t="shared" si="27"/>
        <v>0</v>
      </c>
      <c r="Q84" s="5"/>
      <c r="R84" s="5">
        <f t="shared" si="18"/>
        <v>0</v>
      </c>
      <c r="S84" s="5"/>
      <c r="T84" s="1"/>
      <c r="U84" s="1" t="e">
        <f t="shared" si="19"/>
        <v>#DIV/0!</v>
      </c>
      <c r="V84" s="1" t="e">
        <f t="shared" si="28"/>
        <v>#DIV/0!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1"/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42</v>
      </c>
      <c r="C85" s="1">
        <v>403</v>
      </c>
      <c r="D85" s="1">
        <v>300</v>
      </c>
      <c r="E85" s="1">
        <v>320</v>
      </c>
      <c r="F85" s="1">
        <v>307</v>
      </c>
      <c r="G85" s="7">
        <v>0.3</v>
      </c>
      <c r="H85" s="1">
        <v>40</v>
      </c>
      <c r="I85" s="1" t="s">
        <v>37</v>
      </c>
      <c r="J85" s="1">
        <v>342</v>
      </c>
      <c r="K85" s="1">
        <f t="shared" si="16"/>
        <v>-22</v>
      </c>
      <c r="L85" s="1"/>
      <c r="M85" s="1"/>
      <c r="N85" s="1">
        <v>0</v>
      </c>
      <c r="O85" s="1"/>
      <c r="P85" s="1">
        <f t="shared" si="17"/>
        <v>64</v>
      </c>
      <c r="Q85" s="5">
        <f t="shared" si="13"/>
        <v>333</v>
      </c>
      <c r="R85" s="5">
        <f t="shared" si="18"/>
        <v>333</v>
      </c>
      <c r="S85" s="5"/>
      <c r="T85" s="1"/>
      <c r="U85" s="1">
        <f t="shared" si="19"/>
        <v>10</v>
      </c>
      <c r="V85" s="1">
        <f t="shared" si="20"/>
        <v>4.796875</v>
      </c>
      <c r="W85" s="1">
        <v>53.4</v>
      </c>
      <c r="X85" s="1">
        <v>58.6</v>
      </c>
      <c r="Y85" s="1">
        <v>79.599999999999994</v>
      </c>
      <c r="Z85" s="1">
        <v>69.2</v>
      </c>
      <c r="AA85" s="1">
        <v>52.4</v>
      </c>
      <c r="AB85" s="1">
        <v>55.8</v>
      </c>
      <c r="AC85" s="1">
        <v>46.4</v>
      </c>
      <c r="AD85" s="1">
        <v>47.8</v>
      </c>
      <c r="AE85" s="1">
        <v>38.6</v>
      </c>
      <c r="AF85" s="1">
        <v>39</v>
      </c>
      <c r="AG85" s="1"/>
      <c r="AH85" s="1">
        <f t="shared" si="21"/>
        <v>100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36</v>
      </c>
      <c r="C86" s="1">
        <v>342.52300000000002</v>
      </c>
      <c r="D86" s="1">
        <v>312.44299999999998</v>
      </c>
      <c r="E86" s="1">
        <v>336.399</v>
      </c>
      <c r="F86" s="1">
        <v>261.97800000000001</v>
      </c>
      <c r="G86" s="7">
        <v>1</v>
      </c>
      <c r="H86" s="1">
        <v>50</v>
      </c>
      <c r="I86" s="1" t="s">
        <v>37</v>
      </c>
      <c r="J86" s="1">
        <v>336.25</v>
      </c>
      <c r="K86" s="1">
        <f t="shared" si="16"/>
        <v>0.14900000000000091</v>
      </c>
      <c r="L86" s="1"/>
      <c r="M86" s="1"/>
      <c r="N86" s="1">
        <v>132.60571999999979</v>
      </c>
      <c r="O86" s="1">
        <v>100</v>
      </c>
      <c r="P86" s="1">
        <f t="shared" si="17"/>
        <v>67.279799999999994</v>
      </c>
      <c r="Q86" s="5">
        <f t="shared" si="13"/>
        <v>178.2142800000002</v>
      </c>
      <c r="R86" s="5">
        <f t="shared" si="18"/>
        <v>178.2142800000002</v>
      </c>
      <c r="S86" s="5"/>
      <c r="T86" s="1"/>
      <c r="U86" s="1">
        <f t="shared" si="19"/>
        <v>10</v>
      </c>
      <c r="V86" s="1">
        <f t="shared" si="20"/>
        <v>7.3511472982975548</v>
      </c>
      <c r="W86" s="1">
        <v>56.889599999999987</v>
      </c>
      <c r="X86" s="1">
        <v>47.681800000000003</v>
      </c>
      <c r="Y86" s="1">
        <v>58.814200000000007</v>
      </c>
      <c r="Z86" s="1">
        <v>54.871200000000002</v>
      </c>
      <c r="AA86" s="1">
        <v>6.0446</v>
      </c>
      <c r="AB86" s="1">
        <v>0.27400000000000002</v>
      </c>
      <c r="AC86" s="1">
        <v>0</v>
      </c>
      <c r="AD86" s="1">
        <v>0</v>
      </c>
      <c r="AE86" s="1">
        <v>0</v>
      </c>
      <c r="AF86" s="1">
        <v>0</v>
      </c>
      <c r="AG86" s="1" t="s">
        <v>133</v>
      </c>
      <c r="AH86" s="1">
        <f t="shared" si="21"/>
        <v>178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42</v>
      </c>
      <c r="C87" s="1">
        <v>182</v>
      </c>
      <c r="D87" s="1"/>
      <c r="E87" s="1">
        <v>22</v>
      </c>
      <c r="F87" s="1">
        <v>139</v>
      </c>
      <c r="G87" s="7">
        <v>0.05</v>
      </c>
      <c r="H87" s="1">
        <v>120</v>
      </c>
      <c r="I87" s="1" t="s">
        <v>37</v>
      </c>
      <c r="J87" s="1">
        <v>21</v>
      </c>
      <c r="K87" s="1">
        <f t="shared" si="16"/>
        <v>1</v>
      </c>
      <c r="L87" s="1"/>
      <c r="M87" s="1"/>
      <c r="N87" s="1">
        <v>0</v>
      </c>
      <c r="O87" s="1"/>
      <c r="P87" s="1">
        <f t="shared" si="17"/>
        <v>4.4000000000000004</v>
      </c>
      <c r="Q87" s="5"/>
      <c r="R87" s="5">
        <f t="shared" si="18"/>
        <v>0</v>
      </c>
      <c r="S87" s="5"/>
      <c r="T87" s="1"/>
      <c r="U87" s="1">
        <f t="shared" si="19"/>
        <v>31.59090909090909</v>
      </c>
      <c r="V87" s="1">
        <f t="shared" si="20"/>
        <v>31.59090909090909</v>
      </c>
      <c r="W87" s="1">
        <v>7.6</v>
      </c>
      <c r="X87" s="1">
        <v>11</v>
      </c>
      <c r="Y87" s="1">
        <v>18.600000000000001</v>
      </c>
      <c r="Z87" s="1">
        <v>23.2</v>
      </c>
      <c r="AA87" s="1">
        <v>10.199999999999999</v>
      </c>
      <c r="AB87" s="1">
        <v>0.8</v>
      </c>
      <c r="AC87" s="1">
        <v>0</v>
      </c>
      <c r="AD87" s="1">
        <v>0</v>
      </c>
      <c r="AE87" s="1">
        <v>0</v>
      </c>
      <c r="AF87" s="1">
        <v>0</v>
      </c>
      <c r="AG87" s="27" t="s">
        <v>148</v>
      </c>
      <c r="AH87" s="1">
        <f t="shared" si="21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8" t="s">
        <v>135</v>
      </c>
      <c r="B88" s="18" t="s">
        <v>36</v>
      </c>
      <c r="C88" s="18">
        <v>2379.0079999999998</v>
      </c>
      <c r="D88" s="18">
        <v>2524.7919999999999</v>
      </c>
      <c r="E88" s="18">
        <v>1861.607</v>
      </c>
      <c r="F88" s="18">
        <v>2628.7829999999999</v>
      </c>
      <c r="G88" s="19">
        <v>1</v>
      </c>
      <c r="H88" s="18">
        <v>40</v>
      </c>
      <c r="I88" s="18" t="s">
        <v>37</v>
      </c>
      <c r="J88" s="18">
        <v>1775.15</v>
      </c>
      <c r="K88" s="18">
        <f t="shared" si="16"/>
        <v>86.45699999999988</v>
      </c>
      <c r="L88" s="18"/>
      <c r="M88" s="18"/>
      <c r="N88" s="18">
        <v>0</v>
      </c>
      <c r="O88" s="18">
        <v>625.35559999999998</v>
      </c>
      <c r="P88" s="18">
        <f t="shared" si="17"/>
        <v>372.32139999999998</v>
      </c>
      <c r="Q88" s="20">
        <f>11*P88-O88-F88-N88</f>
        <v>841.39679999999998</v>
      </c>
      <c r="R88" s="5">
        <f>Q88+P88</f>
        <v>1213.7182</v>
      </c>
      <c r="S88" s="20"/>
      <c r="T88" s="18"/>
      <c r="U88" s="1">
        <f t="shared" si="19"/>
        <v>12</v>
      </c>
      <c r="V88" s="18">
        <f t="shared" si="20"/>
        <v>8.7401331215449876</v>
      </c>
      <c r="W88" s="18">
        <v>312.67779999999999</v>
      </c>
      <c r="X88" s="18">
        <v>315.92559999999997</v>
      </c>
      <c r="Y88" s="18">
        <v>442.26620000000003</v>
      </c>
      <c r="Z88" s="18">
        <v>440.44080000000002</v>
      </c>
      <c r="AA88" s="18">
        <v>458.87959999999998</v>
      </c>
      <c r="AB88" s="18">
        <v>469.28460000000001</v>
      </c>
      <c r="AC88" s="18">
        <v>452.61579999999998</v>
      </c>
      <c r="AD88" s="18">
        <v>455.24619999999999</v>
      </c>
      <c r="AE88" s="18">
        <v>459.69359999999989</v>
      </c>
      <c r="AF88" s="18">
        <v>457.22019999999998</v>
      </c>
      <c r="AG88" s="18" t="s">
        <v>136</v>
      </c>
      <c r="AH88" s="1">
        <f t="shared" si="21"/>
        <v>1214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0" t="s">
        <v>137</v>
      </c>
      <c r="B89" s="10" t="s">
        <v>42</v>
      </c>
      <c r="C89" s="10"/>
      <c r="D89" s="10">
        <v>3</v>
      </c>
      <c r="E89" s="10">
        <v>1</v>
      </c>
      <c r="F89" s="10"/>
      <c r="G89" s="11">
        <v>0</v>
      </c>
      <c r="H89" s="10" t="e">
        <v>#N/A</v>
      </c>
      <c r="I89" s="10" t="s">
        <v>55</v>
      </c>
      <c r="J89" s="10">
        <v>3</v>
      </c>
      <c r="K89" s="10">
        <f t="shared" si="16"/>
        <v>-2</v>
      </c>
      <c r="L89" s="10"/>
      <c r="M89" s="10"/>
      <c r="N89" s="10"/>
      <c r="O89" s="10"/>
      <c r="P89" s="10">
        <f t="shared" si="17"/>
        <v>0.2</v>
      </c>
      <c r="Q89" s="12"/>
      <c r="R89" s="5">
        <f t="shared" si="18"/>
        <v>0</v>
      </c>
      <c r="S89" s="12"/>
      <c r="T89" s="10"/>
      <c r="U89" s="1">
        <f t="shared" si="19"/>
        <v>0</v>
      </c>
      <c r="V89" s="10">
        <f t="shared" si="20"/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/>
      <c r="AH89" s="1">
        <f t="shared" si="2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42</v>
      </c>
      <c r="C90" s="1">
        <v>510</v>
      </c>
      <c r="D90" s="1">
        <v>360</v>
      </c>
      <c r="E90" s="1">
        <v>345</v>
      </c>
      <c r="F90" s="1">
        <v>449</v>
      </c>
      <c r="G90" s="7">
        <v>0.3</v>
      </c>
      <c r="H90" s="1">
        <v>40</v>
      </c>
      <c r="I90" s="1" t="s">
        <v>37</v>
      </c>
      <c r="J90" s="1">
        <v>369</v>
      </c>
      <c r="K90" s="1">
        <f t="shared" si="16"/>
        <v>-24</v>
      </c>
      <c r="L90" s="1"/>
      <c r="M90" s="1"/>
      <c r="N90" s="1">
        <v>0</v>
      </c>
      <c r="O90" s="1"/>
      <c r="P90" s="1">
        <f t="shared" si="17"/>
        <v>69</v>
      </c>
      <c r="Q90" s="5">
        <f t="shared" ref="Q90:Q94" si="29">10*P90-O90-F90-N90</f>
        <v>241</v>
      </c>
      <c r="R90" s="5">
        <f t="shared" si="18"/>
        <v>241</v>
      </c>
      <c r="S90" s="5"/>
      <c r="T90" s="1"/>
      <c r="U90" s="1">
        <f t="shared" si="19"/>
        <v>10</v>
      </c>
      <c r="V90" s="1">
        <f t="shared" si="20"/>
        <v>6.5072463768115938</v>
      </c>
      <c r="W90" s="1">
        <v>59.8</v>
      </c>
      <c r="X90" s="1">
        <v>69.2</v>
      </c>
      <c r="Y90" s="1">
        <v>96.8</v>
      </c>
      <c r="Z90" s="1">
        <v>86</v>
      </c>
      <c r="AA90" s="1">
        <v>62.2</v>
      </c>
      <c r="AB90" s="1">
        <v>64.8</v>
      </c>
      <c r="AC90" s="1">
        <v>51.8</v>
      </c>
      <c r="AD90" s="1">
        <v>52.2</v>
      </c>
      <c r="AE90" s="1">
        <v>71.2</v>
      </c>
      <c r="AF90" s="1">
        <v>71.599999999999994</v>
      </c>
      <c r="AG90" s="1"/>
      <c r="AH90" s="1">
        <f t="shared" si="21"/>
        <v>72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42</v>
      </c>
      <c r="C91" s="1">
        <v>324</v>
      </c>
      <c r="D91" s="1">
        <v>300</v>
      </c>
      <c r="E91" s="1">
        <v>294</v>
      </c>
      <c r="F91" s="1">
        <v>285</v>
      </c>
      <c r="G91" s="7">
        <v>0.3</v>
      </c>
      <c r="H91" s="1">
        <v>40</v>
      </c>
      <c r="I91" s="1" t="s">
        <v>37</v>
      </c>
      <c r="J91" s="1">
        <v>318</v>
      </c>
      <c r="K91" s="1">
        <f t="shared" si="16"/>
        <v>-24</v>
      </c>
      <c r="L91" s="1"/>
      <c r="M91" s="1"/>
      <c r="N91" s="1">
        <v>26.400000000000151</v>
      </c>
      <c r="O91" s="1"/>
      <c r="P91" s="1">
        <f t="shared" si="17"/>
        <v>58.8</v>
      </c>
      <c r="Q91" s="5">
        <f t="shared" si="29"/>
        <v>276.59999999999985</v>
      </c>
      <c r="R91" s="5">
        <f t="shared" si="18"/>
        <v>276.59999999999985</v>
      </c>
      <c r="S91" s="5"/>
      <c r="T91" s="1"/>
      <c r="U91" s="1">
        <f t="shared" si="19"/>
        <v>10</v>
      </c>
      <c r="V91" s="1">
        <f t="shared" si="20"/>
        <v>5.2959183673469417</v>
      </c>
      <c r="W91" s="1">
        <v>51.6</v>
      </c>
      <c r="X91" s="1">
        <v>58</v>
      </c>
      <c r="Y91" s="1">
        <v>73.599999999999994</v>
      </c>
      <c r="Z91" s="1">
        <v>63.2</v>
      </c>
      <c r="AA91" s="1">
        <v>51</v>
      </c>
      <c r="AB91" s="1">
        <v>54.2</v>
      </c>
      <c r="AC91" s="1">
        <v>42</v>
      </c>
      <c r="AD91" s="1">
        <v>41</v>
      </c>
      <c r="AE91" s="1">
        <v>46</v>
      </c>
      <c r="AF91" s="1">
        <v>48</v>
      </c>
      <c r="AG91" s="1"/>
      <c r="AH91" s="1">
        <f t="shared" si="21"/>
        <v>83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36</v>
      </c>
      <c r="C92" s="1">
        <v>146.92599999999999</v>
      </c>
      <c r="D92" s="1">
        <v>73.308000000000007</v>
      </c>
      <c r="E92" s="1">
        <v>80.403000000000006</v>
      </c>
      <c r="F92" s="1">
        <v>104.18300000000001</v>
      </c>
      <c r="G92" s="7">
        <v>1</v>
      </c>
      <c r="H92" s="1">
        <v>45</v>
      </c>
      <c r="I92" s="1" t="s">
        <v>37</v>
      </c>
      <c r="J92" s="1">
        <v>89.9</v>
      </c>
      <c r="K92" s="1">
        <f t="shared" si="16"/>
        <v>-9.4969999999999999</v>
      </c>
      <c r="L92" s="1"/>
      <c r="M92" s="1"/>
      <c r="N92" s="1">
        <v>0</v>
      </c>
      <c r="O92" s="1"/>
      <c r="P92" s="1">
        <f t="shared" si="17"/>
        <v>16.0806</v>
      </c>
      <c r="Q92" s="5">
        <f t="shared" si="29"/>
        <v>56.623000000000005</v>
      </c>
      <c r="R92" s="5">
        <f t="shared" si="18"/>
        <v>56.623000000000005</v>
      </c>
      <c r="S92" s="5"/>
      <c r="T92" s="1"/>
      <c r="U92" s="1">
        <f t="shared" si="19"/>
        <v>10</v>
      </c>
      <c r="V92" s="1">
        <f t="shared" si="20"/>
        <v>6.4788005422683232</v>
      </c>
      <c r="W92" s="1">
        <v>13.6302</v>
      </c>
      <c r="X92" s="1">
        <v>14.5838</v>
      </c>
      <c r="Y92" s="1">
        <v>20.734200000000001</v>
      </c>
      <c r="Z92" s="1">
        <v>19.564599999999999</v>
      </c>
      <c r="AA92" s="1">
        <v>17.870799999999999</v>
      </c>
      <c r="AB92" s="1">
        <v>18.441400000000002</v>
      </c>
      <c r="AC92" s="1">
        <v>14.6326</v>
      </c>
      <c r="AD92" s="1">
        <v>15.2096</v>
      </c>
      <c r="AE92" s="1">
        <v>22.603400000000001</v>
      </c>
      <c r="AF92" s="1">
        <v>23.1188</v>
      </c>
      <c r="AG92" s="1"/>
      <c r="AH92" s="1">
        <f t="shared" si="21"/>
        <v>57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160</v>
      </c>
      <c r="B93" s="1" t="s">
        <v>42</v>
      </c>
      <c r="C93" s="1"/>
      <c r="D93" s="1"/>
      <c r="E93" s="1"/>
      <c r="F93" s="1"/>
      <c r="G93" s="7">
        <v>0</v>
      </c>
      <c r="H93" s="1">
        <v>40</v>
      </c>
      <c r="I93" s="1" t="s">
        <v>37</v>
      </c>
      <c r="J93" s="1"/>
      <c r="K93" s="1"/>
      <c r="L93" s="1"/>
      <c r="M93" s="1"/>
      <c r="N93" s="1"/>
      <c r="O93" s="1"/>
      <c r="P93" s="1">
        <f t="shared" ref="P93" si="30">E93/5</f>
        <v>0</v>
      </c>
      <c r="Q93" s="5"/>
      <c r="R93" s="5">
        <f t="shared" si="18"/>
        <v>0</v>
      </c>
      <c r="S93" s="5"/>
      <c r="T93" s="1"/>
      <c r="U93" s="1" t="e">
        <f t="shared" si="19"/>
        <v>#DIV/0!</v>
      </c>
      <c r="V93" s="1" t="e">
        <f t="shared" ref="V93" si="31">(F93+N93+O93)/P93</f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/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141</v>
      </c>
      <c r="B94" s="1" t="s">
        <v>42</v>
      </c>
      <c r="C94" s="1">
        <v>417</v>
      </c>
      <c r="D94" s="1">
        <v>240</v>
      </c>
      <c r="E94" s="1">
        <v>236</v>
      </c>
      <c r="F94" s="1">
        <v>332</v>
      </c>
      <c r="G94" s="7">
        <v>0.3</v>
      </c>
      <c r="H94" s="1">
        <v>40</v>
      </c>
      <c r="I94" s="1" t="s">
        <v>37</v>
      </c>
      <c r="J94" s="1">
        <v>242</v>
      </c>
      <c r="K94" s="1">
        <f t="shared" si="16"/>
        <v>-6</v>
      </c>
      <c r="L94" s="1"/>
      <c r="M94" s="1"/>
      <c r="N94" s="1">
        <v>69.319999999999951</v>
      </c>
      <c r="O94" s="1">
        <v>56.6</v>
      </c>
      <c r="P94" s="1">
        <f t="shared" si="17"/>
        <v>47.2</v>
      </c>
      <c r="Q94" s="5">
        <f t="shared" si="29"/>
        <v>14.080000000000027</v>
      </c>
      <c r="R94" s="5">
        <f t="shared" si="18"/>
        <v>14.080000000000027</v>
      </c>
      <c r="S94" s="5"/>
      <c r="T94" s="1"/>
      <c r="U94" s="1">
        <f t="shared" si="19"/>
        <v>10</v>
      </c>
      <c r="V94" s="1">
        <f t="shared" si="20"/>
        <v>9.7016949152542367</v>
      </c>
      <c r="W94" s="1">
        <v>56.6</v>
      </c>
      <c r="X94" s="1">
        <v>63</v>
      </c>
      <c r="Y94" s="1">
        <v>74.400000000000006</v>
      </c>
      <c r="Z94" s="1">
        <v>67.8</v>
      </c>
      <c r="AA94" s="1">
        <v>57.4</v>
      </c>
      <c r="AB94" s="1">
        <v>65</v>
      </c>
      <c r="AC94" s="1">
        <v>59</v>
      </c>
      <c r="AD94" s="1">
        <v>47.8</v>
      </c>
      <c r="AE94" s="1">
        <v>0</v>
      </c>
      <c r="AF94" s="1">
        <v>0</v>
      </c>
      <c r="AG94" s="1" t="s">
        <v>142</v>
      </c>
      <c r="AH94" s="1">
        <f t="shared" si="21"/>
        <v>4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42</v>
      </c>
      <c r="C95" s="1">
        <v>4</v>
      </c>
      <c r="D95" s="1">
        <v>146</v>
      </c>
      <c r="E95" s="1">
        <v>3</v>
      </c>
      <c r="F95" s="1">
        <v>143</v>
      </c>
      <c r="G95" s="7">
        <v>0.12</v>
      </c>
      <c r="H95" s="1">
        <v>45</v>
      </c>
      <c r="I95" s="1" t="s">
        <v>37</v>
      </c>
      <c r="J95" s="1">
        <v>2</v>
      </c>
      <c r="K95" s="1">
        <f t="shared" si="16"/>
        <v>1</v>
      </c>
      <c r="L95" s="1"/>
      <c r="M95" s="1"/>
      <c r="N95" s="1">
        <v>0</v>
      </c>
      <c r="O95" s="1"/>
      <c r="P95" s="1">
        <f t="shared" si="17"/>
        <v>0.6</v>
      </c>
      <c r="Q95" s="5"/>
      <c r="R95" s="5">
        <f t="shared" si="18"/>
        <v>0</v>
      </c>
      <c r="S95" s="5"/>
      <c r="T95" s="1"/>
      <c r="U95" s="1">
        <f t="shared" si="19"/>
        <v>238.33333333333334</v>
      </c>
      <c r="V95" s="1">
        <f t="shared" si="20"/>
        <v>238.33333333333334</v>
      </c>
      <c r="W95" s="1">
        <v>17.2</v>
      </c>
      <c r="X95" s="1">
        <v>17.2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144</v>
      </c>
      <c r="AH95" s="1">
        <f t="shared" si="2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145</v>
      </c>
      <c r="B96" s="15" t="s">
        <v>36</v>
      </c>
      <c r="C96" s="15"/>
      <c r="D96" s="15"/>
      <c r="E96" s="15"/>
      <c r="F96" s="15"/>
      <c r="G96" s="16">
        <v>1</v>
      </c>
      <c r="H96" s="15">
        <v>180</v>
      </c>
      <c r="I96" s="15" t="s">
        <v>37</v>
      </c>
      <c r="J96" s="15"/>
      <c r="K96" s="15"/>
      <c r="L96" s="15"/>
      <c r="M96" s="15"/>
      <c r="N96" s="15"/>
      <c r="O96" s="15"/>
      <c r="P96" s="15">
        <f t="shared" ref="P96" si="32">E96/5</f>
        <v>0</v>
      </c>
      <c r="Q96" s="17">
        <v>10</v>
      </c>
      <c r="R96" s="5">
        <f>S96</f>
        <v>80</v>
      </c>
      <c r="S96" s="17">
        <v>80</v>
      </c>
      <c r="T96" s="15" t="s">
        <v>166</v>
      </c>
      <c r="U96" s="1" t="e">
        <f t="shared" si="19"/>
        <v>#DIV/0!</v>
      </c>
      <c r="V96" s="15" t="e">
        <f t="shared" ref="V96" si="33">(F96+N96+O96)/P96</f>
        <v>#DIV/0!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 t="s">
        <v>133</v>
      </c>
      <c r="AH96" s="1">
        <f t="shared" si="21"/>
        <v>80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2025-04-30T08:24:29Z</dcterms:created>
  <dcterms:modified xsi:type="dcterms:W3CDTF">2025-05-01T07:27:09Z</dcterms:modified>
</cp:coreProperties>
</file>