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1,05,25 ПОКОМ КИ филиалы\"/>
    </mc:Choice>
  </mc:AlternateContent>
  <xr:revisionPtr revIDLastSave="0" documentId="13_ncr:1_{BDDD867B-0252-4624-ACA6-DEB7AA7C376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Sheet!$A$3:$AG$96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7" i="1" l="1"/>
  <c r="P8" i="1"/>
  <c r="Q8" i="1" s="1"/>
  <c r="P9" i="1"/>
  <c r="P10" i="1"/>
  <c r="P11" i="1"/>
  <c r="P12" i="1"/>
  <c r="Q12" i="1" s="1"/>
  <c r="P13" i="1"/>
  <c r="P14" i="1"/>
  <c r="T14" i="1" s="1"/>
  <c r="P15" i="1"/>
  <c r="Q15" i="1" s="1"/>
  <c r="P16" i="1"/>
  <c r="P17" i="1"/>
  <c r="Q17" i="1" s="1"/>
  <c r="P18" i="1"/>
  <c r="P19" i="1"/>
  <c r="T19" i="1" s="1"/>
  <c r="P20" i="1"/>
  <c r="P21" i="1"/>
  <c r="P22" i="1"/>
  <c r="Q22" i="1" s="1"/>
  <c r="P23" i="1"/>
  <c r="P24" i="1"/>
  <c r="P25" i="1"/>
  <c r="Q25" i="1" s="1"/>
  <c r="P26" i="1"/>
  <c r="Q26" i="1" s="1"/>
  <c r="P27" i="1"/>
  <c r="P28" i="1"/>
  <c r="P29" i="1"/>
  <c r="P30" i="1"/>
  <c r="P31" i="1"/>
  <c r="P32" i="1"/>
  <c r="P33" i="1"/>
  <c r="P34" i="1"/>
  <c r="Q34" i="1" s="1"/>
  <c r="P35" i="1"/>
  <c r="P36" i="1"/>
  <c r="P37" i="1"/>
  <c r="P38" i="1"/>
  <c r="Q38" i="1" s="1"/>
  <c r="P39" i="1"/>
  <c r="P40" i="1"/>
  <c r="P41" i="1"/>
  <c r="P42" i="1"/>
  <c r="Q42" i="1" s="1"/>
  <c r="P43" i="1"/>
  <c r="P44" i="1"/>
  <c r="Q44" i="1" s="1"/>
  <c r="P45" i="1"/>
  <c r="T45" i="1" s="1"/>
  <c r="P46" i="1"/>
  <c r="P47" i="1"/>
  <c r="Q47" i="1" s="1"/>
  <c r="P48" i="1"/>
  <c r="P49" i="1"/>
  <c r="T49" i="1" s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Q69" i="1" s="1"/>
  <c r="P70" i="1"/>
  <c r="P71" i="1"/>
  <c r="P72" i="1"/>
  <c r="P73" i="1"/>
  <c r="T73" i="1" s="1"/>
  <c r="P74" i="1"/>
  <c r="T74" i="1" s="1"/>
  <c r="P75" i="1"/>
  <c r="Q75" i="1" s="1"/>
  <c r="P76" i="1"/>
  <c r="Q76" i="1" s="1"/>
  <c r="P77" i="1"/>
  <c r="Q77" i="1" s="1"/>
  <c r="P78" i="1"/>
  <c r="P79" i="1"/>
  <c r="T79" i="1" s="1"/>
  <c r="P80" i="1"/>
  <c r="T80" i="1" s="1"/>
  <c r="P81" i="1"/>
  <c r="T81" i="1" s="1"/>
  <c r="P82" i="1"/>
  <c r="P83" i="1"/>
  <c r="T83" i="1" s="1"/>
  <c r="P84" i="1"/>
  <c r="T84" i="1" s="1"/>
  <c r="P85" i="1"/>
  <c r="Q85" i="1" s="1"/>
  <c r="P86" i="1"/>
  <c r="P87" i="1"/>
  <c r="Q87" i="1" s="1"/>
  <c r="P88" i="1"/>
  <c r="Q88" i="1" s="1"/>
  <c r="P89" i="1"/>
  <c r="T89" i="1" s="1"/>
  <c r="P90" i="1"/>
  <c r="P91" i="1"/>
  <c r="P92" i="1"/>
  <c r="P93" i="1"/>
  <c r="U93" i="1" s="1"/>
  <c r="P94" i="1"/>
  <c r="P95" i="1"/>
  <c r="U95" i="1" s="1"/>
  <c r="P96" i="1"/>
  <c r="P6" i="1"/>
  <c r="Q6" i="1" s="1"/>
  <c r="T95" i="1" l="1"/>
  <c r="U96" i="1"/>
  <c r="T96" i="1"/>
  <c r="U94" i="1"/>
  <c r="Q94" i="1"/>
  <c r="T94" i="1" s="1"/>
  <c r="U92" i="1"/>
  <c r="Q92" i="1"/>
  <c r="AG92" i="1" s="1"/>
  <c r="Q90" i="1"/>
  <c r="T90" i="1" s="1"/>
  <c r="T88" i="1"/>
  <c r="T86" i="1"/>
  <c r="Q82" i="1"/>
  <c r="T82" i="1" s="1"/>
  <c r="T78" i="1"/>
  <c r="T76" i="1"/>
  <c r="T72" i="1"/>
  <c r="Q70" i="1"/>
  <c r="T70" i="1" s="1"/>
  <c r="T68" i="1"/>
  <c r="Q66" i="1"/>
  <c r="T66" i="1" s="1"/>
  <c r="Q64" i="1"/>
  <c r="T64" i="1" s="1"/>
  <c r="T62" i="1"/>
  <c r="T60" i="1"/>
  <c r="Q58" i="1"/>
  <c r="T58" i="1" s="1"/>
  <c r="T56" i="1"/>
  <c r="Q54" i="1"/>
  <c r="T54" i="1" s="1"/>
  <c r="Q52" i="1"/>
  <c r="T52" i="1" s="1"/>
  <c r="Q50" i="1"/>
  <c r="T50" i="1" s="1"/>
  <c r="Q48" i="1"/>
  <c r="T48" i="1" s="1"/>
  <c r="Q46" i="1"/>
  <c r="T46" i="1" s="1"/>
  <c r="T44" i="1"/>
  <c r="T42" i="1"/>
  <c r="T38" i="1"/>
  <c r="T36" i="1"/>
  <c r="T34" i="1"/>
  <c r="T30" i="1"/>
  <c r="T26" i="1"/>
  <c r="T22" i="1"/>
  <c r="Q18" i="1"/>
  <c r="T18" i="1" s="1"/>
  <c r="Q16" i="1"/>
  <c r="T16" i="1" s="1"/>
  <c r="T12" i="1"/>
  <c r="T8" i="1"/>
  <c r="T10" i="1"/>
  <c r="AG20" i="1"/>
  <c r="T24" i="1"/>
  <c r="Q28" i="1"/>
  <c r="T28" i="1" s="1"/>
  <c r="T32" i="1"/>
  <c r="T40" i="1"/>
  <c r="T39" i="1"/>
  <c r="Q7" i="1"/>
  <c r="T7" i="1" s="1"/>
  <c r="Q9" i="1"/>
  <c r="T9" i="1" s="1"/>
  <c r="Q11" i="1"/>
  <c r="T11" i="1" s="1"/>
  <c r="Q13" i="1"/>
  <c r="AG13" i="1" s="1"/>
  <c r="T21" i="1"/>
  <c r="T23" i="1"/>
  <c r="T25" i="1"/>
  <c r="Q27" i="1"/>
  <c r="T27" i="1" s="1"/>
  <c r="Q29" i="1"/>
  <c r="T29" i="1" s="1"/>
  <c r="Q31" i="1"/>
  <c r="T31" i="1" s="1"/>
  <c r="T33" i="1"/>
  <c r="Q35" i="1"/>
  <c r="T35" i="1" s="1"/>
  <c r="Q37" i="1"/>
  <c r="T37" i="1" s="1"/>
  <c r="Q41" i="1"/>
  <c r="T41" i="1" s="1"/>
  <c r="AG43" i="1"/>
  <c r="T51" i="1"/>
  <c r="Q53" i="1"/>
  <c r="T53" i="1" s="1"/>
  <c r="Q55" i="1"/>
  <c r="T55" i="1" s="1"/>
  <c r="AG57" i="1"/>
  <c r="Q59" i="1"/>
  <c r="T59" i="1" s="1"/>
  <c r="T61" i="1"/>
  <c r="Q63" i="1"/>
  <c r="T63" i="1" s="1"/>
  <c r="AG65" i="1"/>
  <c r="Q67" i="1"/>
  <c r="T67" i="1" s="1"/>
  <c r="T69" i="1"/>
  <c r="T71" i="1"/>
  <c r="AG75" i="1"/>
  <c r="T77" i="1"/>
  <c r="Q91" i="1"/>
  <c r="T91" i="1" s="1"/>
  <c r="T87" i="1"/>
  <c r="T85" i="1"/>
  <c r="T47" i="1"/>
  <c r="T17" i="1"/>
  <c r="T15" i="1"/>
  <c r="T6" i="1"/>
  <c r="U90" i="1"/>
  <c r="U86" i="1"/>
  <c r="U82" i="1"/>
  <c r="U78" i="1"/>
  <c r="U74" i="1"/>
  <c r="U70" i="1"/>
  <c r="U66" i="1"/>
  <c r="U62" i="1"/>
  <c r="U58" i="1"/>
  <c r="U54" i="1"/>
  <c r="U50" i="1"/>
  <c r="U46" i="1"/>
  <c r="U42" i="1"/>
  <c r="U38" i="1"/>
  <c r="U34" i="1"/>
  <c r="U30" i="1"/>
  <c r="U26" i="1"/>
  <c r="U22" i="1"/>
  <c r="U18" i="1"/>
  <c r="U14" i="1"/>
  <c r="U10" i="1"/>
  <c r="U88" i="1"/>
  <c r="U84" i="1"/>
  <c r="U80" i="1"/>
  <c r="U76" i="1"/>
  <c r="U72" i="1"/>
  <c r="U68" i="1"/>
  <c r="U64" i="1"/>
  <c r="U60" i="1"/>
  <c r="U56" i="1"/>
  <c r="U52" i="1"/>
  <c r="U48" i="1"/>
  <c r="U44" i="1"/>
  <c r="U40" i="1"/>
  <c r="U36" i="1"/>
  <c r="U32" i="1"/>
  <c r="U28" i="1"/>
  <c r="U24" i="1"/>
  <c r="U20" i="1"/>
  <c r="U16" i="1"/>
  <c r="U12" i="1"/>
  <c r="U8" i="1"/>
  <c r="U6" i="1"/>
  <c r="T93" i="1"/>
  <c r="U91" i="1"/>
  <c r="U89" i="1"/>
  <c r="U87" i="1"/>
  <c r="U85" i="1"/>
  <c r="U83" i="1"/>
  <c r="U81" i="1"/>
  <c r="U79" i="1"/>
  <c r="U77" i="1"/>
  <c r="U75" i="1"/>
  <c r="U73" i="1"/>
  <c r="U71" i="1"/>
  <c r="U69" i="1"/>
  <c r="U67" i="1"/>
  <c r="U65" i="1"/>
  <c r="U63" i="1"/>
  <c r="U61" i="1"/>
  <c r="U59" i="1"/>
  <c r="U57" i="1"/>
  <c r="U55" i="1"/>
  <c r="U53" i="1"/>
  <c r="U51" i="1"/>
  <c r="U49" i="1"/>
  <c r="U47" i="1"/>
  <c r="U45" i="1"/>
  <c r="U43" i="1"/>
  <c r="U41" i="1"/>
  <c r="U39" i="1"/>
  <c r="U37" i="1"/>
  <c r="U35" i="1"/>
  <c r="U33" i="1"/>
  <c r="U31" i="1"/>
  <c r="U29" i="1"/>
  <c r="U27" i="1"/>
  <c r="U25" i="1"/>
  <c r="U23" i="1"/>
  <c r="U21" i="1"/>
  <c r="U19" i="1"/>
  <c r="U17" i="1"/>
  <c r="U15" i="1"/>
  <c r="U13" i="1"/>
  <c r="U11" i="1"/>
  <c r="U9" i="1"/>
  <c r="U7" i="1"/>
  <c r="AG96" i="1"/>
  <c r="K96" i="1"/>
  <c r="AG95" i="1"/>
  <c r="K95" i="1"/>
  <c r="AG94" i="1"/>
  <c r="K94" i="1"/>
  <c r="K93" i="1"/>
  <c r="K92" i="1"/>
  <c r="K91" i="1"/>
  <c r="K90" i="1"/>
  <c r="K89" i="1"/>
  <c r="AG88" i="1"/>
  <c r="K88" i="1"/>
  <c r="AG87" i="1"/>
  <c r="K87" i="1"/>
  <c r="K86" i="1"/>
  <c r="AG85" i="1"/>
  <c r="K85" i="1"/>
  <c r="K84" i="1"/>
  <c r="K83" i="1"/>
  <c r="K82" i="1"/>
  <c r="K81" i="1"/>
  <c r="K80" i="1"/>
  <c r="K79" i="1"/>
  <c r="AG78" i="1"/>
  <c r="K78" i="1"/>
  <c r="AG77" i="1"/>
  <c r="K77" i="1"/>
  <c r="K76" i="1"/>
  <c r="K75" i="1"/>
  <c r="K74" i="1"/>
  <c r="K73" i="1"/>
  <c r="K72" i="1"/>
  <c r="K71" i="1"/>
  <c r="K70" i="1"/>
  <c r="K69" i="1"/>
  <c r="K68" i="1"/>
  <c r="AG67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AG51" i="1"/>
  <c r="K51" i="1"/>
  <c r="K50" i="1"/>
  <c r="K49" i="1"/>
  <c r="K48" i="1"/>
  <c r="AG47" i="1"/>
  <c r="K47" i="1"/>
  <c r="K46" i="1"/>
  <c r="K45" i="1"/>
  <c r="AG44" i="1"/>
  <c r="K44" i="1"/>
  <c r="K43" i="1"/>
  <c r="AG42" i="1"/>
  <c r="K42" i="1"/>
  <c r="K41" i="1"/>
  <c r="K40" i="1"/>
  <c r="AG39" i="1"/>
  <c r="K39" i="1"/>
  <c r="AG38" i="1"/>
  <c r="K38" i="1"/>
  <c r="K37" i="1"/>
  <c r="AG36" i="1"/>
  <c r="K36" i="1"/>
  <c r="K35" i="1"/>
  <c r="AG34" i="1"/>
  <c r="K34" i="1"/>
  <c r="K33" i="1"/>
  <c r="AG32" i="1"/>
  <c r="K32" i="1"/>
  <c r="K31" i="1"/>
  <c r="AG30" i="1"/>
  <c r="K30" i="1"/>
  <c r="K29" i="1"/>
  <c r="K28" i="1"/>
  <c r="K27" i="1"/>
  <c r="AG26" i="1"/>
  <c r="K26" i="1"/>
  <c r="AG25" i="1"/>
  <c r="K25" i="1"/>
  <c r="AG24" i="1"/>
  <c r="K24" i="1"/>
  <c r="AG23" i="1"/>
  <c r="K23" i="1"/>
  <c r="AG22" i="1"/>
  <c r="K22" i="1"/>
  <c r="K21" i="1"/>
  <c r="K20" i="1"/>
  <c r="K19" i="1"/>
  <c r="K18" i="1"/>
  <c r="AG17" i="1"/>
  <c r="K17" i="1"/>
  <c r="K16" i="1"/>
  <c r="AG15" i="1"/>
  <c r="K15" i="1"/>
  <c r="K14" i="1"/>
  <c r="K13" i="1"/>
  <c r="AG12" i="1"/>
  <c r="K12" i="1"/>
  <c r="K11" i="1"/>
  <c r="AG10" i="1"/>
  <c r="K10" i="1"/>
  <c r="K9" i="1"/>
  <c r="AG8" i="1"/>
  <c r="K8" i="1"/>
  <c r="K7" i="1"/>
  <c r="AG6" i="1"/>
  <c r="K6" i="1"/>
  <c r="AE5" i="1"/>
  <c r="AD5" i="1"/>
  <c r="AC5" i="1"/>
  <c r="AB5" i="1"/>
  <c r="AA5" i="1"/>
  <c r="Z5" i="1"/>
  <c r="Y5" i="1"/>
  <c r="X5" i="1"/>
  <c r="W5" i="1"/>
  <c r="V5" i="1"/>
  <c r="R5" i="1"/>
  <c r="P5" i="1"/>
  <c r="O5" i="1"/>
  <c r="N5" i="1"/>
  <c r="M5" i="1"/>
  <c r="L5" i="1"/>
  <c r="J5" i="1"/>
  <c r="F5" i="1"/>
  <c r="E5" i="1"/>
  <c r="AG9" i="1" l="1"/>
  <c r="AG48" i="1"/>
  <c r="AG35" i="1"/>
  <c r="AG41" i="1"/>
  <c r="AG59" i="1"/>
  <c r="AG46" i="1"/>
  <c r="T13" i="1"/>
  <c r="AG27" i="1"/>
  <c r="AG31" i="1"/>
  <c r="AG55" i="1"/>
  <c r="AG63" i="1"/>
  <c r="AG71" i="1"/>
  <c r="AG82" i="1"/>
  <c r="AG86" i="1"/>
  <c r="T92" i="1"/>
  <c r="T43" i="1"/>
  <c r="T57" i="1"/>
  <c r="T65" i="1"/>
  <c r="T75" i="1"/>
  <c r="T20" i="1"/>
  <c r="AG7" i="1"/>
  <c r="AG11" i="1"/>
  <c r="AG21" i="1"/>
  <c r="AG28" i="1"/>
  <c r="AG29" i="1"/>
  <c r="AG33" i="1"/>
  <c r="AG37" i="1"/>
  <c r="AG40" i="1"/>
  <c r="AG50" i="1"/>
  <c r="AG52" i="1"/>
  <c r="AG53" i="1"/>
  <c r="AG54" i="1"/>
  <c r="AG56" i="1"/>
  <c r="AG58" i="1"/>
  <c r="AG60" i="1"/>
  <c r="AG61" i="1"/>
  <c r="AG62" i="1"/>
  <c r="AG64" i="1"/>
  <c r="AG66" i="1"/>
  <c r="AG68" i="1"/>
  <c r="AG69" i="1"/>
  <c r="AG70" i="1"/>
  <c r="AG72" i="1"/>
  <c r="AG76" i="1"/>
  <c r="AG90" i="1"/>
  <c r="AG91" i="1"/>
  <c r="Q5" i="1"/>
  <c r="AG16" i="1"/>
  <c r="AG18" i="1"/>
  <c r="K5" i="1"/>
  <c r="AG5" i="1" l="1"/>
</calcChain>
</file>

<file path=xl/sharedStrings.xml><?xml version="1.0" encoding="utf-8"?>
<sst xmlns="http://schemas.openxmlformats.org/spreadsheetml/2006/main" count="373" uniqueCount="164">
  <si>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</si>
  <si>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</si>
  <si>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</si>
  <si>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</si>
  <si>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</si>
  <si>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</si>
  <si>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</si>
  <si>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</si>
  <si>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</si>
  <si>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</si>
  <si>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</si>
  <si>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</si>
  <si>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</si>
  <si>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</si>
  <si>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</si>
  <si>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</si>
  <si>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</si>
  <si>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</si>
  <si>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</si>
  <si>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</si>
  <si>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</si>
  <si>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</si>
  <si>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</si>
  <si>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30,04,</t>
  </si>
  <si>
    <t>03,05,</t>
  </si>
  <si>
    <t>01,05,</t>
  </si>
  <si>
    <t>24,04,</t>
  </si>
  <si>
    <t>23,04,</t>
  </si>
  <si>
    <t>17,04,</t>
  </si>
  <si>
    <t>16,04,</t>
  </si>
  <si>
    <t>10,04,</t>
  </si>
  <si>
    <t>09,04,</t>
  </si>
  <si>
    <t>03,04,</t>
  </si>
  <si>
    <t>02,04,</t>
  </si>
  <si>
    <t>27,03,</t>
  </si>
  <si>
    <t xml:space="preserve"> 005  Колбаса Докторская ГОСТ, Вязанка вектор,ВЕС. ПОКОМ</t>
  </si>
  <si>
    <t>кг</t>
  </si>
  <si>
    <t>матрица</t>
  </si>
  <si>
    <t>СПАР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</si>
  <si>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</si>
  <si>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</si>
  <si>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</si>
  <si>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</si>
  <si>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</si>
  <si>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>ТМА май</t>
  </si>
  <si>
    <t xml:space="preserve"> 047  Кол Баварская, белков.обол. в термоусад. пакете 0.17 кг, ТМ Стародворье  ПОКОМ</t>
  </si>
  <si>
    <t>18,04,25 списание 120шт. (недостача)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</si>
  <si>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</si>
  <si>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</si>
  <si>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</si>
  <si>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>нет потребности</t>
  </si>
  <si>
    <t xml:space="preserve"> 118  Колбаса Сервелат Филейбургский с филе сочного окорока, в/у 0,35 кг срез, БАВАРУШКА ПОКОМ</t>
  </si>
  <si>
    <t>18,04,25 филиал обнулил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</si>
  <si>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</si>
  <si>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</si>
  <si>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</si>
  <si>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217  Колбаса Докторская Дугушка, ВЕС, НЕ ГОСТ, ТМ Стародворье ПОКОМ</t>
  </si>
  <si>
    <t>не в матрице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</si>
  <si>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</si>
  <si>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</si>
  <si>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</si>
  <si>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>ТМА апрель_май</t>
  </si>
  <si>
    <t xml:space="preserve"> 236  Колбаса Рубленая ЗАПЕЧ. Дугушка ТМ Стародворье, вектор, в/к    ПОКОМ</t>
  </si>
  <si>
    <t>необходимо увеличить продажи / ТМА апрель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</si>
  <si>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</si>
  <si>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</si>
  <si>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</si>
  <si>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</si>
  <si>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</si>
  <si>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</si>
  <si>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257  Сосиски Молочные оригинальные ТМ Особый рецепт, ВЕС.   ПОКОМ</t>
  </si>
  <si>
    <t>необходимо увеличить продажи!!!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</si>
  <si>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</si>
  <si>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</si>
  <si>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</si>
  <si>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</si>
  <si>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>сети / ТМА май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</si>
  <si>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</si>
  <si>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</si>
  <si>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</si>
  <si>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</si>
  <si>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>23,04,25 филиал обнулил</t>
  </si>
  <si>
    <t xml:space="preserve"> 296  Колбаса Мясорубская с рубленой грудинкой 0,35кг срез ТМ Стародворье  ПОКОМ</t>
  </si>
  <si>
    <t>ТК Вояж / ТМА апрель_май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</si>
  <si>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</si>
  <si>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</si>
  <si>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</si>
  <si>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>сети / 23,04,25 филиал обнулил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</si>
  <si>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</si>
  <si>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</si>
  <si>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308  Сосиски Сочинки по-баварски 0,84 кг ТМ Стародворье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</si>
  <si>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</si>
  <si>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</si>
  <si>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</si>
  <si>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>11,04,25 филиал обнулил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</si>
  <si>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</si>
  <si>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</si>
  <si>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>ТК ВОЯЖ / 28,03,25 филиал обнулил</t>
  </si>
  <si>
    <t xml:space="preserve"> 327  Сосиски Сочинки с сыром ТМ Стародворье, ВЕС ПОКОМ</t>
  </si>
  <si>
    <t>нет в бланке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</si>
  <si>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</si>
  <si>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</si>
  <si>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</si>
  <si>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</si>
  <si>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</si>
  <si>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</si>
  <si>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>23,04,25 филиал обнулил / Spar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</si>
  <si>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</si>
  <si>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</si>
  <si>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</si>
  <si>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</si>
  <si>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</si>
  <si>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</si>
  <si>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>сети</t>
  </si>
  <si>
    <t xml:space="preserve"> 376  Колбаса Докторская Дугушка 0,6кг ГОСТ ТМ Стародворье  ПОКОМ </t>
  </si>
  <si>
    <t>Spar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</si>
  <si>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</si>
  <si>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</si>
  <si>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</si>
  <si>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</si>
  <si>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>необходимо увеличить продажи / сети</t>
  </si>
  <si>
    <t xml:space="preserve"> 397 Сосиски Сливочные по-стародворски Бордо Фикс.вес 0,45 П/а мгс Стародворье  Поком</t>
  </si>
  <si>
    <t>ТК Вояж / 25,04,25 филиал обнулил</t>
  </si>
  <si>
    <t xml:space="preserve"> 408  Ветчина Сливушка с индейкой ТМ Вязанка, 0,4кг  ПОКОМ</t>
  </si>
  <si>
    <t>необходимо увеличить продажи</t>
  </si>
  <si>
    <t xml:space="preserve"> 435  Колбаса Молочная Стародворская  с молоком в оболочке полиамид 0,4 кг.ТМ Стародворье ПОКОМ</t>
  </si>
  <si>
    <t>16,04,25 филиал обнулил</t>
  </si>
  <si>
    <t xml:space="preserve"> 436  Колбаса Молочная стародворская с молоком, ВЕС, ТМ Стародворье  ПОКОМ</t>
  </si>
  <si>
    <t>СПАР / 04,04,25 филиал обнулил</t>
  </si>
  <si>
    <t xml:space="preserve"> 445  Колбаса Краковюрст ТМ Баварушка рубленая в оболочке черева в в.у 0,2 кг ПОКОМ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</si>
  <si>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</si>
  <si>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</si>
  <si>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>ТМА апрель / 01,05,25 филиал обнулил</t>
  </si>
  <si>
    <t xml:space="preserve"> 452  Колбаса Со шпиком ВЕС большой батон ТМ Особый рецепт  ПОКОМ</t>
  </si>
  <si>
    <t>ТМА апрель / 16,04,25 филиал обнулил</t>
  </si>
  <si>
    <t xml:space="preserve"> 456  Колбаса Филейная ТМ Особый рецепт ВЕС большой батон  ПОКОМ</t>
  </si>
  <si>
    <t>ТМА апрель / 23,04,25 филиал обнулил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</si>
  <si>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</si>
  <si>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</si>
  <si>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</si>
  <si>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</si>
  <si>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ВЕС 0,8кг ТМ Особый рецепт в оболочке полиамид  ПОКОМ</t>
  </si>
  <si>
    <t>01,05,25 филиал обнулил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</si>
  <si>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</si>
  <si>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</si>
  <si>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</si>
  <si>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 xml:space="preserve"> 503 Колбаса Филейская со шпиком ТМ Вязанка в оболочке полиамид.ПОКОМ</t>
  </si>
  <si>
    <t>новинка</t>
  </si>
  <si>
    <t>090  Мини-салями со вкусом бекона,  0.05кг, ядрена копоть   ПОКОМ</t>
  </si>
  <si>
    <t>255  Сосиски Молочные для завтрака ТМ Особый рецепт, п/а МГС, ВЕС, ТМ Стародворье  ПОКОМ</t>
  </si>
  <si>
    <t>ТМА апрель_май / 16,04,25 филиал обнулил</t>
  </si>
  <si>
    <t>376  Сардельки Сочинки с сочным окороком ТМ Стародворье полиамид мгс ф/в 0,4 кг СК3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</si>
  <si>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</si>
  <si>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</si>
  <si>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501 Сосиски Филейские по-ганноверски ТМ Вязанка.в оболочке амицел в м.г.с ВЕС. ПОКОМ</t>
  </si>
  <si>
    <t>504  Ветчина Мясорубская с окороком 0,33кг срез ТМ Стародворье  ПОКОМ</t>
  </si>
  <si>
    <t>515  Колбаса Сервелат Мясорубский Делюкс 0,3кг ТМ Стародворье  ПОКОМ</t>
  </si>
  <si>
    <t>новинка / 23,04,25 филиал обнулил</t>
  </si>
  <si>
    <t>519  Грудинка 0,12 кг нарезка ТМ Стародворье  ПОКОМ</t>
  </si>
  <si>
    <t>новинка / 25,04,25 филиал обнулил</t>
  </si>
  <si>
    <t>С/к колбасы «Гвардейская» Весовой б/о ТМ «Стародворье»</t>
  </si>
  <si>
    <t>перемещение из Донецка???</t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</si>
  <si>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</rPr>
      <t xml:space="preserve"> / 18,04,25 филиал обнулил</t>
    </r>
  </si>
  <si>
    <t>необходимо увеличить продажи / новинка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</si>
</sst>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name val="Arial"/>
      <family val="2"/>
      <charset val="204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12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9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4" fillId="5" borderId="1" xfId="1" applyNumberFormat="1" applyFon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8" borderId="1" xfId="1" applyNumberFormat="1" applyFill="1"/>
    <xf numFmtId="164" fontId="1" fillId="8" borderId="2" xfId="1" applyNumberFormat="1" applyFill="1" applyBorder="1"/>
    <xf numFmtId="164" fontId="1" fillId="0" borderId="1" xfId="1" applyNumberFormat="1" applyFill="1"/>
    <xf numFmtId="164" fontId="1" fillId="9" borderId="1" xfId="1" applyNumberFormat="1" applyFill="1"/>
    <xf numFmtId="2" fontId="1" fillId="9" borderId="1" xfId="1" applyNumberFormat="1" applyFill="1"/>
    <xf numFmtId="164" fontId="1" fillId="9" borderId="2" xfId="1" applyNumberFormat="1" applyFill="1" applyBorder="1"/>
    <xf numFmtId="164" fontId="1" fillId="10" borderId="1" xfId="1" applyNumberFormat="1" applyFill="1"/>
    <xf numFmtId="2" fontId="1" fillId="10" borderId="1" xfId="1" applyNumberFormat="1" applyFill="1"/>
    <xf numFmtId="164" fontId="1" fillId="10" borderId="2" xfId="1" applyNumberFormat="1" applyFill="1" applyBorder="1"/>
    <xf numFmtId="164" fontId="1" fillId="11" borderId="1" xfId="1" applyNumberFormat="1" applyFill="1"/>
    <xf numFmtId="164" fontId="5" fillId="11" borderId="1" xfId="1" applyNumberFormat="1" applyFont="1" applyFill="1"/>
    <xf numFmtId="164" fontId="6" fillId="11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8" sqref="S8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5703125" customWidth="1"/>
    <col min="14" max="18" width="7" customWidth="1"/>
    <col min="19" max="19" width="21" customWidth="1"/>
    <col min="20" max="21" width="5" customWidth="1"/>
    <col min="22" max="31" width="6" customWidth="1"/>
    <col min="32" max="32" width="46.140625" customWidth="1"/>
    <col min="33" max="33" width="7" customWidth="1"/>
    <col min="34" max="50" width="8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6" t="s">
        <v>16</v>
      </c>
      <c r="S3" s="6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21</v>
      </c>
      <c r="AG3" s="2" t="s">
        <v>22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/>
      <c r="S4" s="1"/>
      <c r="T4" s="1"/>
      <c r="U4" s="1"/>
      <c r="V4" s="1" t="s">
        <v>23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 t="s">
        <v>34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SUM(E6:E500)</f>
        <v>33001.786999999989</v>
      </c>
      <c r="F5" s="4">
        <f>SUM(F6:F500)</f>
        <v>49680.076000000001</v>
      </c>
      <c r="G5" s="7"/>
      <c r="H5" s="1"/>
      <c r="I5" s="1"/>
      <c r="J5" s="4">
        <f t="shared" ref="J5:R5" si="0">SUM(J6:J500)</f>
        <v>33254.546999999999</v>
      </c>
      <c r="K5" s="4">
        <f t="shared" si="0"/>
        <v>-252.76000000000016</v>
      </c>
      <c r="L5" s="4">
        <f t="shared" si="0"/>
        <v>0</v>
      </c>
      <c r="M5" s="4">
        <f t="shared" si="0"/>
        <v>0</v>
      </c>
      <c r="N5" s="4">
        <f t="shared" si="0"/>
        <v>5164.2940000000008</v>
      </c>
      <c r="O5" s="4">
        <f t="shared" si="0"/>
        <v>11679.127459999998</v>
      </c>
      <c r="P5" s="4">
        <f t="shared" si="0"/>
        <v>6600.3574000000026</v>
      </c>
      <c r="Q5" s="4">
        <f t="shared" si="0"/>
        <v>9342.782220000001</v>
      </c>
      <c r="R5" s="4">
        <f t="shared" si="0"/>
        <v>0</v>
      </c>
      <c r="S5" s="1"/>
      <c r="T5" s="1"/>
      <c r="U5" s="1"/>
      <c r="V5" s="4">
        <f t="shared" ref="V5:AE5" si="1">SUM(V6:V500)</f>
        <v>6749.2460000000001</v>
      </c>
      <c r="W5" s="4">
        <f t="shared" si="1"/>
        <v>6859.5880000000006</v>
      </c>
      <c r="X5" s="4">
        <f t="shared" si="1"/>
        <v>7073.7327999999998</v>
      </c>
      <c r="Y5" s="4">
        <f t="shared" si="1"/>
        <v>8822.3622000000014</v>
      </c>
      <c r="Z5" s="4">
        <f t="shared" si="1"/>
        <v>8649.4112000000005</v>
      </c>
      <c r="AA5" s="4">
        <f t="shared" si="1"/>
        <v>7481.766599999999</v>
      </c>
      <c r="AB5" s="4">
        <f t="shared" si="1"/>
        <v>7699.3385999999991</v>
      </c>
      <c r="AC5" s="4">
        <f t="shared" si="1"/>
        <v>7201.5341999999973</v>
      </c>
      <c r="AD5" s="4">
        <f t="shared" si="1"/>
        <v>7302.7732000000024</v>
      </c>
      <c r="AE5" s="4">
        <f t="shared" si="1"/>
        <v>7560.7691999999997</v>
      </c>
      <c r="AF5" s="1"/>
      <c r="AG5" s="4">
        <f>SUM(AG6:AG500)</f>
        <v>6760.9690199999995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35</v>
      </c>
      <c r="B6" s="1" t="s">
        <v>36</v>
      </c>
      <c r="C6" s="1">
        <v>1083.972</v>
      </c>
      <c r="D6" s="1">
        <v>1597.9380000000001</v>
      </c>
      <c r="E6" s="1">
        <v>998.73699999999997</v>
      </c>
      <c r="F6" s="1">
        <v>1415.5619999999999</v>
      </c>
      <c r="G6" s="7">
        <v>1</v>
      </c>
      <c r="H6" s="1">
        <v>50</v>
      </c>
      <c r="I6" s="1" t="s">
        <v>37</v>
      </c>
      <c r="J6" s="1">
        <v>974.4</v>
      </c>
      <c r="K6" s="1">
        <f t="shared" ref="K6:K37" si="2">E6-J6</f>
        <v>24.336999999999989</v>
      </c>
      <c r="L6" s="1"/>
      <c r="M6" s="1"/>
      <c r="N6" s="1">
        <v>199.9794</v>
      </c>
      <c r="O6" s="1">
        <v>253.24059999999989</v>
      </c>
      <c r="P6" s="1">
        <f>E6/5</f>
        <v>199.7474</v>
      </c>
      <c r="Q6" s="5">
        <f>11*P6-O6-N6-F6</f>
        <v>328.43940000000021</v>
      </c>
      <c r="R6" s="5"/>
      <c r="S6" s="1"/>
      <c r="T6" s="1">
        <f>(F6+N6+O6+Q6)/P6</f>
        <v>11</v>
      </c>
      <c r="U6" s="1">
        <f>(F6+N6+O6)/P6</f>
        <v>9.3557262822945368</v>
      </c>
      <c r="V6" s="1">
        <v>208.5658</v>
      </c>
      <c r="W6" s="1">
        <v>199.9794</v>
      </c>
      <c r="X6" s="1">
        <v>219.8518</v>
      </c>
      <c r="Y6" s="1">
        <v>235.07859999999999</v>
      </c>
      <c r="Z6" s="1">
        <v>214.7826</v>
      </c>
      <c r="AA6" s="1">
        <v>184.7766</v>
      </c>
      <c r="AB6" s="1">
        <v>199.58680000000001</v>
      </c>
      <c r="AC6" s="1">
        <v>193.80600000000001</v>
      </c>
      <c r="AD6" s="1">
        <v>202.55420000000001</v>
      </c>
      <c r="AE6" s="1">
        <v>233.83860000000001</v>
      </c>
      <c r="AF6" s="1" t="s">
        <v>38</v>
      </c>
      <c r="AG6" s="1">
        <f t="shared" ref="AG6:AG13" si="3">G6*Q6</f>
        <v>328.43940000000021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39</v>
      </c>
      <c r="B7" s="1" t="s">
        <v>36</v>
      </c>
      <c r="C7" s="1">
        <v>411.61099999999999</v>
      </c>
      <c r="D7" s="1">
        <v>324.33199999999999</v>
      </c>
      <c r="E7" s="1">
        <v>405.25599999999997</v>
      </c>
      <c r="F7" s="1">
        <v>268.64600000000002</v>
      </c>
      <c r="G7" s="7">
        <v>1</v>
      </c>
      <c r="H7" s="1">
        <v>45</v>
      </c>
      <c r="I7" s="1" t="s">
        <v>37</v>
      </c>
      <c r="J7" s="1">
        <v>406.15</v>
      </c>
      <c r="K7" s="1">
        <f t="shared" si="2"/>
        <v>-0.89400000000000546</v>
      </c>
      <c r="L7" s="1"/>
      <c r="M7" s="1"/>
      <c r="N7" s="1">
        <v>58.423400000000001</v>
      </c>
      <c r="O7" s="1">
        <v>354.06560000000002</v>
      </c>
      <c r="P7" s="1">
        <f t="shared" ref="P7:P70" si="4">E7/5</f>
        <v>81.051199999999994</v>
      </c>
      <c r="Q7" s="5">
        <f t="shared" ref="Q7:Q13" si="5">11*P7-O7-N7-F7</f>
        <v>210.42819999999989</v>
      </c>
      <c r="R7" s="5"/>
      <c r="S7" s="1"/>
      <c r="T7" s="1">
        <f t="shared" ref="T7:T70" si="6">(F7+N7+O7+Q7)/P7</f>
        <v>10.999999999999998</v>
      </c>
      <c r="U7" s="1">
        <f t="shared" ref="U7:U70" si="7">(F7+N7+O7)/P7</f>
        <v>8.4037620664468875</v>
      </c>
      <c r="V7" s="1">
        <v>75.959000000000003</v>
      </c>
      <c r="W7" s="1">
        <v>58.423400000000001</v>
      </c>
      <c r="X7" s="1">
        <v>60.317999999999998</v>
      </c>
      <c r="Y7" s="1">
        <v>70.851199999999992</v>
      </c>
      <c r="Z7" s="1">
        <v>73.5916</v>
      </c>
      <c r="AA7" s="1">
        <v>72.525599999999997</v>
      </c>
      <c r="AB7" s="1">
        <v>76.934600000000003</v>
      </c>
      <c r="AC7" s="1">
        <v>76.82820000000001</v>
      </c>
      <c r="AD7" s="1">
        <v>85.204800000000006</v>
      </c>
      <c r="AE7" s="1">
        <v>83.876000000000005</v>
      </c>
      <c r="AF7" s="1"/>
      <c r="AG7" s="1">
        <f t="shared" si="3"/>
        <v>210.42819999999989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40</v>
      </c>
      <c r="B8" s="1" t="s">
        <v>36</v>
      </c>
      <c r="C8" s="1">
        <v>507.971</v>
      </c>
      <c r="D8" s="1">
        <v>130.67599999999999</v>
      </c>
      <c r="E8" s="1">
        <v>432.78100000000001</v>
      </c>
      <c r="F8" s="1">
        <v>121.717</v>
      </c>
      <c r="G8" s="7">
        <v>1</v>
      </c>
      <c r="H8" s="1">
        <v>45</v>
      </c>
      <c r="I8" s="1" t="s">
        <v>37</v>
      </c>
      <c r="J8" s="1">
        <v>421.05</v>
      </c>
      <c r="K8" s="1">
        <f t="shared" si="2"/>
        <v>11.730999999999995</v>
      </c>
      <c r="L8" s="1"/>
      <c r="M8" s="1"/>
      <c r="N8" s="1">
        <v>64.872199999999992</v>
      </c>
      <c r="O8" s="1">
        <v>516.94400000000007</v>
      </c>
      <c r="P8" s="1">
        <f t="shared" si="4"/>
        <v>86.556200000000004</v>
      </c>
      <c r="Q8" s="5">
        <f t="shared" si="5"/>
        <v>248.58499999999992</v>
      </c>
      <c r="R8" s="5"/>
      <c r="S8" s="1"/>
      <c r="T8" s="1">
        <f t="shared" si="6"/>
        <v>11</v>
      </c>
      <c r="U8" s="1">
        <f t="shared" si="7"/>
        <v>8.1280509079649992</v>
      </c>
      <c r="V8" s="1">
        <v>86.850800000000007</v>
      </c>
      <c r="W8" s="1">
        <v>64.872199999999992</v>
      </c>
      <c r="X8" s="1">
        <v>62.134400000000007</v>
      </c>
      <c r="Y8" s="1">
        <v>80.481799999999993</v>
      </c>
      <c r="Z8" s="1">
        <v>83.687600000000003</v>
      </c>
      <c r="AA8" s="1">
        <v>92.079800000000006</v>
      </c>
      <c r="AB8" s="1">
        <v>98.1892</v>
      </c>
      <c r="AC8" s="1">
        <v>84.763000000000005</v>
      </c>
      <c r="AD8" s="1">
        <v>91.332999999999998</v>
      </c>
      <c r="AE8" s="1">
        <v>114.956</v>
      </c>
      <c r="AF8" s="1"/>
      <c r="AG8" s="1">
        <f t="shared" si="3"/>
        <v>248.58499999999992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41</v>
      </c>
      <c r="B9" s="1" t="s">
        <v>42</v>
      </c>
      <c r="C9" s="1">
        <v>579.67999999999995</v>
      </c>
      <c r="D9" s="1">
        <v>168.32</v>
      </c>
      <c r="E9" s="1">
        <v>331</v>
      </c>
      <c r="F9" s="1">
        <v>329</v>
      </c>
      <c r="G9" s="7">
        <v>0.45</v>
      </c>
      <c r="H9" s="1">
        <v>45</v>
      </c>
      <c r="I9" s="1" t="s">
        <v>37</v>
      </c>
      <c r="J9" s="1">
        <v>335</v>
      </c>
      <c r="K9" s="1">
        <f t="shared" si="2"/>
        <v>-4</v>
      </c>
      <c r="L9" s="1"/>
      <c r="M9" s="1"/>
      <c r="N9" s="1"/>
      <c r="O9" s="1">
        <v>349</v>
      </c>
      <c r="P9" s="1">
        <f t="shared" si="4"/>
        <v>66.2</v>
      </c>
      <c r="Q9" s="5">
        <f t="shared" si="5"/>
        <v>50.200000000000045</v>
      </c>
      <c r="R9" s="5"/>
      <c r="S9" s="1"/>
      <c r="T9" s="1">
        <f t="shared" si="6"/>
        <v>11</v>
      </c>
      <c r="U9" s="1">
        <f t="shared" si="7"/>
        <v>10.241691842900302</v>
      </c>
      <c r="V9" s="1">
        <v>72.400000000000006</v>
      </c>
      <c r="W9" s="1">
        <v>57.064</v>
      </c>
      <c r="X9" s="1">
        <v>55.863999999999997</v>
      </c>
      <c r="Y9" s="1">
        <v>86.6</v>
      </c>
      <c r="Z9" s="1">
        <v>90</v>
      </c>
      <c r="AA9" s="1">
        <v>75.400000000000006</v>
      </c>
      <c r="AB9" s="1">
        <v>75.599999999999994</v>
      </c>
      <c r="AC9" s="1">
        <v>67</v>
      </c>
      <c r="AD9" s="1">
        <v>62.8</v>
      </c>
      <c r="AE9" s="1">
        <v>68.2</v>
      </c>
      <c r="AF9" s="1"/>
      <c r="AG9" s="1">
        <f t="shared" si="3"/>
        <v>22.590000000000021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20" t="s">
        <v>43</v>
      </c>
      <c r="B10" s="20" t="s">
        <v>42</v>
      </c>
      <c r="C10" s="20">
        <v>867</v>
      </c>
      <c r="D10" s="20">
        <v>792</v>
      </c>
      <c r="E10" s="20">
        <v>627</v>
      </c>
      <c r="F10" s="20">
        <v>778</v>
      </c>
      <c r="G10" s="21">
        <v>0.45</v>
      </c>
      <c r="H10" s="20">
        <v>45</v>
      </c>
      <c r="I10" s="20" t="s">
        <v>37</v>
      </c>
      <c r="J10" s="20">
        <v>634</v>
      </c>
      <c r="K10" s="20">
        <f t="shared" si="2"/>
        <v>-7</v>
      </c>
      <c r="L10" s="20"/>
      <c r="M10" s="20"/>
      <c r="N10" s="20">
        <v>345.6</v>
      </c>
      <c r="O10" s="20">
        <v>500</v>
      </c>
      <c r="P10" s="20">
        <f t="shared" si="4"/>
        <v>125.4</v>
      </c>
      <c r="Q10" s="22"/>
      <c r="R10" s="22"/>
      <c r="S10" s="20"/>
      <c r="T10" s="20">
        <f t="shared" si="6"/>
        <v>12.94736842105263</v>
      </c>
      <c r="U10" s="20">
        <f t="shared" si="7"/>
        <v>12.94736842105263</v>
      </c>
      <c r="V10" s="20">
        <v>123.6</v>
      </c>
      <c r="W10" s="20">
        <v>115.2</v>
      </c>
      <c r="X10" s="20">
        <v>107.673</v>
      </c>
      <c r="Y10" s="20">
        <v>135.6</v>
      </c>
      <c r="Z10" s="20">
        <v>146.6</v>
      </c>
      <c r="AA10" s="20">
        <v>130.19999999999999</v>
      </c>
      <c r="AB10" s="20">
        <v>119.2</v>
      </c>
      <c r="AC10" s="20">
        <v>117.4</v>
      </c>
      <c r="AD10" s="20">
        <v>124.8</v>
      </c>
      <c r="AE10" s="20">
        <v>133</v>
      </c>
      <c r="AF10" s="20" t="s">
        <v>44</v>
      </c>
      <c r="AG10" s="20">
        <f t="shared" si="3"/>
        <v>0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45</v>
      </c>
      <c r="B11" s="1" t="s">
        <v>42</v>
      </c>
      <c r="C11" s="1"/>
      <c r="D11" s="1">
        <v>210</v>
      </c>
      <c r="E11" s="1">
        <v>68</v>
      </c>
      <c r="F11" s="1">
        <v>142</v>
      </c>
      <c r="G11" s="7">
        <v>0.17</v>
      </c>
      <c r="H11" s="1">
        <v>180</v>
      </c>
      <c r="I11" s="1" t="s">
        <v>37</v>
      </c>
      <c r="J11" s="1">
        <v>85</v>
      </c>
      <c r="K11" s="1">
        <f t="shared" si="2"/>
        <v>-17</v>
      </c>
      <c r="L11" s="1"/>
      <c r="M11" s="1"/>
      <c r="N11" s="1"/>
      <c r="O11" s="1">
        <v>0</v>
      </c>
      <c r="P11" s="1">
        <f t="shared" si="4"/>
        <v>13.6</v>
      </c>
      <c r="Q11" s="5">
        <f t="shared" si="5"/>
        <v>7.5999999999999943</v>
      </c>
      <c r="R11" s="5"/>
      <c r="S11" s="1"/>
      <c r="T11" s="1">
        <f t="shared" si="6"/>
        <v>11</v>
      </c>
      <c r="U11" s="1">
        <f t="shared" si="7"/>
        <v>10.441176470588236</v>
      </c>
      <c r="V11" s="1">
        <v>5.6</v>
      </c>
      <c r="W11" s="1">
        <v>0</v>
      </c>
      <c r="X11" s="1">
        <v>17.600000000000001</v>
      </c>
      <c r="Y11" s="1">
        <v>30</v>
      </c>
      <c r="Z11" s="1">
        <v>21.6</v>
      </c>
      <c r="AA11" s="1">
        <v>19.8</v>
      </c>
      <c r="AB11" s="1">
        <v>19</v>
      </c>
      <c r="AC11" s="1">
        <v>12</v>
      </c>
      <c r="AD11" s="1">
        <v>10.8</v>
      </c>
      <c r="AE11" s="1">
        <v>19</v>
      </c>
      <c r="AF11" s="1" t="s">
        <v>46</v>
      </c>
      <c r="AG11" s="1">
        <f t="shared" si="3"/>
        <v>1.2919999999999991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47</v>
      </c>
      <c r="B12" s="1" t="s">
        <v>42</v>
      </c>
      <c r="C12" s="1">
        <v>68</v>
      </c>
      <c r="D12" s="1">
        <v>102</v>
      </c>
      <c r="E12" s="1">
        <v>80</v>
      </c>
      <c r="F12" s="1">
        <v>64</v>
      </c>
      <c r="G12" s="7">
        <v>0.3</v>
      </c>
      <c r="H12" s="1">
        <v>40</v>
      </c>
      <c r="I12" s="1" t="s">
        <v>37</v>
      </c>
      <c r="J12" s="1">
        <v>90</v>
      </c>
      <c r="K12" s="1">
        <f t="shared" si="2"/>
        <v>-10</v>
      </c>
      <c r="L12" s="1"/>
      <c r="M12" s="1"/>
      <c r="N12" s="1"/>
      <c r="O12" s="1">
        <v>28</v>
      </c>
      <c r="P12" s="1">
        <f t="shared" si="4"/>
        <v>16</v>
      </c>
      <c r="Q12" s="5">
        <f t="shared" si="5"/>
        <v>84</v>
      </c>
      <c r="R12" s="5"/>
      <c r="S12" s="1"/>
      <c r="T12" s="1">
        <f t="shared" si="6"/>
        <v>11</v>
      </c>
      <c r="U12" s="1">
        <f t="shared" si="7"/>
        <v>5.75</v>
      </c>
      <c r="V12" s="1">
        <v>12.4</v>
      </c>
      <c r="W12" s="1">
        <v>10.199999999999999</v>
      </c>
      <c r="X12" s="1">
        <v>16.2</v>
      </c>
      <c r="Y12" s="1">
        <v>15.8</v>
      </c>
      <c r="Z12" s="1">
        <v>14.8</v>
      </c>
      <c r="AA12" s="1">
        <v>16.600000000000001</v>
      </c>
      <c r="AB12" s="1">
        <v>12.6</v>
      </c>
      <c r="AC12" s="1">
        <v>5</v>
      </c>
      <c r="AD12" s="1">
        <v>10.199999999999999</v>
      </c>
      <c r="AE12" s="1">
        <v>14.6</v>
      </c>
      <c r="AF12" s="1"/>
      <c r="AG12" s="1">
        <f t="shared" si="3"/>
        <v>25.2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48</v>
      </c>
      <c r="B13" s="1" t="s">
        <v>42</v>
      </c>
      <c r="C13" s="1">
        <v>324</v>
      </c>
      <c r="D13" s="1">
        <v>240</v>
      </c>
      <c r="E13" s="1">
        <v>181</v>
      </c>
      <c r="F13" s="1">
        <v>346</v>
      </c>
      <c r="G13" s="7">
        <v>0.17</v>
      </c>
      <c r="H13" s="1">
        <v>180</v>
      </c>
      <c r="I13" s="1" t="s">
        <v>37</v>
      </c>
      <c r="J13" s="1">
        <v>181</v>
      </c>
      <c r="K13" s="1">
        <f t="shared" si="2"/>
        <v>0</v>
      </c>
      <c r="L13" s="1"/>
      <c r="M13" s="1"/>
      <c r="N13" s="1"/>
      <c r="O13" s="1">
        <v>0</v>
      </c>
      <c r="P13" s="1">
        <f t="shared" si="4"/>
        <v>36.200000000000003</v>
      </c>
      <c r="Q13" s="5">
        <f t="shared" si="5"/>
        <v>52.200000000000045</v>
      </c>
      <c r="R13" s="5"/>
      <c r="S13" s="1"/>
      <c r="T13" s="1">
        <f t="shared" si="6"/>
        <v>11</v>
      </c>
      <c r="U13" s="1">
        <f t="shared" si="7"/>
        <v>9.5580110497237563</v>
      </c>
      <c r="V13" s="1">
        <v>33.200000000000003</v>
      </c>
      <c r="W13" s="1">
        <v>45.6</v>
      </c>
      <c r="X13" s="1">
        <v>46.8</v>
      </c>
      <c r="Y13" s="1">
        <v>57.2</v>
      </c>
      <c r="Z13" s="1">
        <v>62</v>
      </c>
      <c r="AA13" s="1">
        <v>30.6</v>
      </c>
      <c r="AB13" s="1">
        <v>25.8</v>
      </c>
      <c r="AC13" s="1">
        <v>40.6</v>
      </c>
      <c r="AD13" s="1">
        <v>42</v>
      </c>
      <c r="AE13" s="1">
        <v>28.8</v>
      </c>
      <c r="AF13" s="1"/>
      <c r="AG13" s="1">
        <f t="shared" si="3"/>
        <v>8.8740000000000077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4" t="s">
        <v>49</v>
      </c>
      <c r="B14" s="14" t="s">
        <v>42</v>
      </c>
      <c r="C14" s="14"/>
      <c r="D14" s="14"/>
      <c r="E14" s="14"/>
      <c r="F14" s="14"/>
      <c r="G14" s="15">
        <v>0</v>
      </c>
      <c r="H14" s="14">
        <v>50</v>
      </c>
      <c r="I14" s="14" t="s">
        <v>37</v>
      </c>
      <c r="J14" s="14"/>
      <c r="K14" s="14">
        <f t="shared" si="2"/>
        <v>0</v>
      </c>
      <c r="L14" s="14"/>
      <c r="M14" s="14"/>
      <c r="N14" s="14"/>
      <c r="O14" s="14">
        <v>0</v>
      </c>
      <c r="P14" s="14">
        <f t="shared" si="4"/>
        <v>0</v>
      </c>
      <c r="Q14" s="16"/>
      <c r="R14" s="16"/>
      <c r="S14" s="14"/>
      <c r="T14" s="14" t="e">
        <f t="shared" si="6"/>
        <v>#DIV/0!</v>
      </c>
      <c r="U14" s="14" t="e">
        <f t="shared" si="7"/>
        <v>#DIV/0!</v>
      </c>
      <c r="V14" s="14">
        <v>0</v>
      </c>
      <c r="W14" s="14">
        <v>0</v>
      </c>
      <c r="X14" s="14">
        <v>0</v>
      </c>
      <c r="Y14" s="14">
        <v>0</v>
      </c>
      <c r="Z14" s="14">
        <v>0</v>
      </c>
      <c r="AA14" s="14">
        <v>0</v>
      </c>
      <c r="AB14" s="14">
        <v>0</v>
      </c>
      <c r="AC14" s="14">
        <v>0</v>
      </c>
      <c r="AD14" s="14">
        <v>0</v>
      </c>
      <c r="AE14" s="14">
        <v>0</v>
      </c>
      <c r="AF14" s="14" t="s">
        <v>50</v>
      </c>
      <c r="AG14" s="14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51</v>
      </c>
      <c r="B15" s="1" t="s">
        <v>42</v>
      </c>
      <c r="C15" s="1">
        <v>18</v>
      </c>
      <c r="D15" s="1"/>
      <c r="E15" s="1">
        <v>13</v>
      </c>
      <c r="F15" s="1">
        <v>3</v>
      </c>
      <c r="G15" s="7">
        <v>0.35</v>
      </c>
      <c r="H15" s="1">
        <v>50</v>
      </c>
      <c r="I15" s="1" t="s">
        <v>37</v>
      </c>
      <c r="J15" s="1">
        <v>20</v>
      </c>
      <c r="K15" s="1">
        <f t="shared" si="2"/>
        <v>-7</v>
      </c>
      <c r="L15" s="1"/>
      <c r="M15" s="1"/>
      <c r="N15" s="1"/>
      <c r="O15" s="1">
        <v>12.8</v>
      </c>
      <c r="P15" s="1">
        <f t="shared" si="4"/>
        <v>2.6</v>
      </c>
      <c r="Q15" s="5">
        <f t="shared" ref="Q15:Q18" si="8">11*P15-O15-N15-F15</f>
        <v>12.8</v>
      </c>
      <c r="R15" s="5"/>
      <c r="S15" s="1"/>
      <c r="T15" s="1">
        <f t="shared" si="6"/>
        <v>11</v>
      </c>
      <c r="U15" s="1">
        <f t="shared" si="7"/>
        <v>6.0769230769230766</v>
      </c>
      <c r="V15" s="1">
        <v>2.2000000000000002</v>
      </c>
      <c r="W15" s="1">
        <v>0.8</v>
      </c>
      <c r="X15" s="1">
        <v>1.4</v>
      </c>
      <c r="Y15" s="1">
        <v>3.2</v>
      </c>
      <c r="Z15" s="1">
        <v>2.2000000000000002</v>
      </c>
      <c r="AA15" s="1">
        <v>1.2</v>
      </c>
      <c r="AB15" s="1">
        <v>2.4</v>
      </c>
      <c r="AC15" s="1">
        <v>2.2000000000000002</v>
      </c>
      <c r="AD15" s="1">
        <v>1.8</v>
      </c>
      <c r="AE15" s="1">
        <v>3.8</v>
      </c>
      <c r="AF15" s="1" t="s">
        <v>52</v>
      </c>
      <c r="AG15" s="1">
        <f>G15*Q15</f>
        <v>4.4799999999999995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53</v>
      </c>
      <c r="B16" s="1" t="s">
        <v>36</v>
      </c>
      <c r="C16" s="1">
        <v>571.45799999999997</v>
      </c>
      <c r="D16" s="1">
        <v>201.38499999999999</v>
      </c>
      <c r="E16" s="1">
        <v>321.45999999999998</v>
      </c>
      <c r="F16" s="1">
        <v>382.36099999999999</v>
      </c>
      <c r="G16" s="7">
        <v>1</v>
      </c>
      <c r="H16" s="1">
        <v>55</v>
      </c>
      <c r="I16" s="1" t="s">
        <v>37</v>
      </c>
      <c r="J16" s="1">
        <v>317.8</v>
      </c>
      <c r="K16" s="1">
        <f t="shared" si="2"/>
        <v>3.6599999999999682</v>
      </c>
      <c r="L16" s="1"/>
      <c r="M16" s="1"/>
      <c r="N16" s="1">
        <v>63.446800000000003</v>
      </c>
      <c r="O16" s="1">
        <v>123.6411999999999</v>
      </c>
      <c r="P16" s="1">
        <f t="shared" si="4"/>
        <v>64.292000000000002</v>
      </c>
      <c r="Q16" s="5">
        <f t="shared" si="8"/>
        <v>137.76300000000003</v>
      </c>
      <c r="R16" s="5"/>
      <c r="S16" s="1"/>
      <c r="T16" s="1">
        <f t="shared" si="6"/>
        <v>10.999999999999998</v>
      </c>
      <c r="U16" s="1">
        <f t="shared" si="7"/>
        <v>8.8572295153362752</v>
      </c>
      <c r="V16" s="1">
        <v>62.496200000000002</v>
      </c>
      <c r="W16" s="1">
        <v>63.446800000000003</v>
      </c>
      <c r="X16" s="1">
        <v>68.145399999999995</v>
      </c>
      <c r="Y16" s="1">
        <v>94.660600000000002</v>
      </c>
      <c r="Z16" s="1">
        <v>95.299199999999999</v>
      </c>
      <c r="AA16" s="1">
        <v>95.236800000000002</v>
      </c>
      <c r="AB16" s="1">
        <v>95.256399999999999</v>
      </c>
      <c r="AC16" s="1">
        <v>110.68899999999999</v>
      </c>
      <c r="AD16" s="1">
        <v>119.01300000000001</v>
      </c>
      <c r="AE16" s="1">
        <v>160.46700000000001</v>
      </c>
      <c r="AF16" s="1"/>
      <c r="AG16" s="1">
        <f>G16*Q16</f>
        <v>137.76300000000003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20" t="s">
        <v>54</v>
      </c>
      <c r="B17" s="20" t="s">
        <v>36</v>
      </c>
      <c r="C17" s="20">
        <v>2975.2539999999999</v>
      </c>
      <c r="D17" s="20">
        <v>1866.2670000000001</v>
      </c>
      <c r="E17" s="20">
        <v>1431.692</v>
      </c>
      <c r="F17" s="20">
        <v>3059.5349999999999</v>
      </c>
      <c r="G17" s="21">
        <v>1</v>
      </c>
      <c r="H17" s="20">
        <v>50</v>
      </c>
      <c r="I17" s="20" t="s">
        <v>37</v>
      </c>
      <c r="J17" s="20">
        <v>1444.5</v>
      </c>
      <c r="K17" s="20">
        <f t="shared" si="2"/>
        <v>-12.807999999999993</v>
      </c>
      <c r="L17" s="20"/>
      <c r="M17" s="20"/>
      <c r="N17" s="20"/>
      <c r="O17" s="20">
        <v>0</v>
      </c>
      <c r="P17" s="20">
        <f t="shared" si="4"/>
        <v>286.33839999999998</v>
      </c>
      <c r="Q17" s="22">
        <f>12*P17-O17-N17-F17</f>
        <v>376.52579999999989</v>
      </c>
      <c r="R17" s="22"/>
      <c r="S17" s="20"/>
      <c r="T17" s="20">
        <f t="shared" si="6"/>
        <v>12</v>
      </c>
      <c r="U17" s="20">
        <f t="shared" si="7"/>
        <v>10.685032115846147</v>
      </c>
      <c r="V17" s="20">
        <v>281.88979999999998</v>
      </c>
      <c r="W17" s="20">
        <v>286.26620000000003</v>
      </c>
      <c r="X17" s="20">
        <v>302.68939999999998</v>
      </c>
      <c r="Y17" s="20">
        <v>470.9742</v>
      </c>
      <c r="Z17" s="20">
        <v>446.03879999999998</v>
      </c>
      <c r="AA17" s="20">
        <v>218.50839999999999</v>
      </c>
      <c r="AB17" s="20">
        <v>242.88740000000001</v>
      </c>
      <c r="AC17" s="20">
        <v>480.85820000000001</v>
      </c>
      <c r="AD17" s="20">
        <v>502.64679999999998</v>
      </c>
      <c r="AE17" s="20">
        <v>476.44839999999999</v>
      </c>
      <c r="AF17" s="20" t="s">
        <v>44</v>
      </c>
      <c r="AG17" s="20">
        <f>G17*Q17</f>
        <v>376.52579999999989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55</v>
      </c>
      <c r="B18" s="1" t="s">
        <v>36</v>
      </c>
      <c r="C18" s="1">
        <v>212.315</v>
      </c>
      <c r="D18" s="1">
        <v>121.89</v>
      </c>
      <c r="E18" s="1">
        <v>146.56700000000001</v>
      </c>
      <c r="F18" s="1">
        <v>169.92</v>
      </c>
      <c r="G18" s="7">
        <v>1</v>
      </c>
      <c r="H18" s="1">
        <v>60</v>
      </c>
      <c r="I18" s="1" t="s">
        <v>37</v>
      </c>
      <c r="J18" s="1">
        <v>142.16</v>
      </c>
      <c r="K18" s="1">
        <f t="shared" si="2"/>
        <v>4.4070000000000107</v>
      </c>
      <c r="L18" s="1"/>
      <c r="M18" s="1"/>
      <c r="N18" s="1"/>
      <c r="O18" s="1">
        <v>70.077000000000027</v>
      </c>
      <c r="P18" s="1">
        <f t="shared" si="4"/>
        <v>29.313400000000001</v>
      </c>
      <c r="Q18" s="5">
        <f t="shared" si="8"/>
        <v>82.450400000000002</v>
      </c>
      <c r="R18" s="5"/>
      <c r="S18" s="1"/>
      <c r="T18" s="1">
        <f t="shared" si="6"/>
        <v>11</v>
      </c>
      <c r="U18" s="1">
        <f t="shared" si="7"/>
        <v>8.1872795376858374</v>
      </c>
      <c r="V18" s="1">
        <v>26.546800000000001</v>
      </c>
      <c r="W18" s="1">
        <v>24.731400000000001</v>
      </c>
      <c r="X18" s="1">
        <v>26.46</v>
      </c>
      <c r="Y18" s="1">
        <v>34.445399999999999</v>
      </c>
      <c r="Z18" s="1">
        <v>35.3108</v>
      </c>
      <c r="AA18" s="1">
        <v>32.818399999999997</v>
      </c>
      <c r="AB18" s="1">
        <v>31.964200000000002</v>
      </c>
      <c r="AC18" s="1">
        <v>26.536999999999999</v>
      </c>
      <c r="AD18" s="1">
        <v>28.069199999999999</v>
      </c>
      <c r="AE18" s="1">
        <v>34.624400000000001</v>
      </c>
      <c r="AF18" s="1"/>
      <c r="AG18" s="1">
        <f>G18*Q18</f>
        <v>82.450400000000002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1" t="s">
        <v>56</v>
      </c>
      <c r="B19" s="11" t="s">
        <v>36</v>
      </c>
      <c r="C19" s="11"/>
      <c r="D19" s="11">
        <v>2.5</v>
      </c>
      <c r="E19" s="11"/>
      <c r="F19" s="11"/>
      <c r="G19" s="12">
        <v>0</v>
      </c>
      <c r="H19" s="11" t="e">
        <v>#N/A</v>
      </c>
      <c r="I19" s="11" t="s">
        <v>57</v>
      </c>
      <c r="J19" s="11"/>
      <c r="K19" s="11">
        <f t="shared" si="2"/>
        <v>0</v>
      </c>
      <c r="L19" s="11"/>
      <c r="M19" s="11"/>
      <c r="N19" s="11"/>
      <c r="O19" s="11">
        <v>0</v>
      </c>
      <c r="P19" s="11">
        <f t="shared" si="4"/>
        <v>0</v>
      </c>
      <c r="Q19" s="13"/>
      <c r="R19" s="13"/>
      <c r="S19" s="11"/>
      <c r="T19" s="11" t="e">
        <f t="shared" si="6"/>
        <v>#DIV/0!</v>
      </c>
      <c r="U19" s="11" t="e">
        <f t="shared" si="7"/>
        <v>#DIV/0!</v>
      </c>
      <c r="V19" s="11">
        <v>0.5</v>
      </c>
      <c r="W19" s="11">
        <v>0.5</v>
      </c>
      <c r="X19" s="11">
        <v>0</v>
      </c>
      <c r="Y19" s="11">
        <v>0</v>
      </c>
      <c r="Z19" s="11">
        <v>0</v>
      </c>
      <c r="AA19" s="11">
        <v>0</v>
      </c>
      <c r="AB19" s="11">
        <v>0</v>
      </c>
      <c r="AC19" s="11">
        <v>0</v>
      </c>
      <c r="AD19" s="11">
        <v>0</v>
      </c>
      <c r="AE19" s="11">
        <v>0</v>
      </c>
      <c r="AF19" s="11"/>
      <c r="AG19" s="1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58</v>
      </c>
      <c r="B20" s="1" t="s">
        <v>36</v>
      </c>
      <c r="C20" s="1">
        <v>519.49800000000005</v>
      </c>
      <c r="D20" s="1">
        <v>584.24400000000003</v>
      </c>
      <c r="E20" s="1">
        <v>301.73599999999999</v>
      </c>
      <c r="F20" s="1">
        <v>625.45500000000004</v>
      </c>
      <c r="G20" s="7">
        <v>1</v>
      </c>
      <c r="H20" s="1">
        <v>60</v>
      </c>
      <c r="I20" s="1" t="s">
        <v>37</v>
      </c>
      <c r="J20" s="1">
        <v>302.5</v>
      </c>
      <c r="K20" s="1">
        <f t="shared" si="2"/>
        <v>-0.76400000000001</v>
      </c>
      <c r="L20" s="1"/>
      <c r="M20" s="1"/>
      <c r="N20" s="1">
        <v>85.1584</v>
      </c>
      <c r="O20" s="1">
        <v>0</v>
      </c>
      <c r="P20" s="1">
        <f t="shared" si="4"/>
        <v>60.347200000000001</v>
      </c>
      <c r="Q20" s="5"/>
      <c r="R20" s="5"/>
      <c r="S20" s="1"/>
      <c r="T20" s="1">
        <f t="shared" si="6"/>
        <v>11.775416257920833</v>
      </c>
      <c r="U20" s="1">
        <f t="shared" si="7"/>
        <v>11.775416257920833</v>
      </c>
      <c r="V20" s="1">
        <v>76.384</v>
      </c>
      <c r="W20" s="1">
        <v>85.1584</v>
      </c>
      <c r="X20" s="1">
        <v>78.448999999999998</v>
      </c>
      <c r="Y20" s="1">
        <v>89.612800000000007</v>
      </c>
      <c r="Z20" s="1">
        <v>94.682600000000008</v>
      </c>
      <c r="AA20" s="1">
        <v>112.755</v>
      </c>
      <c r="AB20" s="1">
        <v>101.86960000000001</v>
      </c>
      <c r="AC20" s="1">
        <v>82.778800000000004</v>
      </c>
      <c r="AD20" s="1">
        <v>89.636800000000008</v>
      </c>
      <c r="AE20" s="1">
        <v>110.19880000000001</v>
      </c>
      <c r="AF20" s="10" t="s">
        <v>161</v>
      </c>
      <c r="AG20" s="1">
        <f t="shared" ref="AG20:AG44" si="9">G20*Q20</f>
        <v>0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59</v>
      </c>
      <c r="B21" s="1" t="s">
        <v>36</v>
      </c>
      <c r="C21" s="1">
        <v>262.065</v>
      </c>
      <c r="D21" s="1">
        <v>85.287999999999997</v>
      </c>
      <c r="E21" s="1">
        <v>89.756</v>
      </c>
      <c r="F21" s="1">
        <v>231.761</v>
      </c>
      <c r="G21" s="7">
        <v>1</v>
      </c>
      <c r="H21" s="1">
        <v>60</v>
      </c>
      <c r="I21" s="1" t="s">
        <v>37</v>
      </c>
      <c r="J21" s="1">
        <v>90.84</v>
      </c>
      <c r="K21" s="1">
        <f t="shared" si="2"/>
        <v>-1.0840000000000032</v>
      </c>
      <c r="L21" s="1"/>
      <c r="M21" s="1"/>
      <c r="N21" s="1"/>
      <c r="O21" s="1">
        <v>0</v>
      </c>
      <c r="P21" s="1">
        <f t="shared" si="4"/>
        <v>17.9512</v>
      </c>
      <c r="Q21" s="5"/>
      <c r="R21" s="5"/>
      <c r="S21" s="1"/>
      <c r="T21" s="1">
        <f t="shared" si="6"/>
        <v>12.910613218057845</v>
      </c>
      <c r="U21" s="1">
        <f t="shared" si="7"/>
        <v>12.910613218057845</v>
      </c>
      <c r="V21" s="1">
        <v>17.9544</v>
      </c>
      <c r="W21" s="1">
        <v>17.212</v>
      </c>
      <c r="X21" s="1">
        <v>20.401399999999999</v>
      </c>
      <c r="Y21" s="1">
        <v>36.459800000000001</v>
      </c>
      <c r="Z21" s="1">
        <v>36.421199999999999</v>
      </c>
      <c r="AA21" s="1">
        <v>26.082599999999999</v>
      </c>
      <c r="AB21" s="1">
        <v>25.940999999999999</v>
      </c>
      <c r="AC21" s="1">
        <v>28.901599999999998</v>
      </c>
      <c r="AD21" s="1">
        <v>30.620200000000001</v>
      </c>
      <c r="AE21" s="1">
        <v>26.113399999999999</v>
      </c>
      <c r="AF21" s="1"/>
      <c r="AG21" s="1">
        <f t="shared" si="9"/>
        <v>0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20" t="s">
        <v>60</v>
      </c>
      <c r="B22" s="20" t="s">
        <v>36</v>
      </c>
      <c r="C22" s="20">
        <v>1448.4849999999999</v>
      </c>
      <c r="D22" s="20">
        <v>2437.3989999999999</v>
      </c>
      <c r="E22" s="20">
        <v>1280.4349999999999</v>
      </c>
      <c r="F22" s="20">
        <v>2400.6990000000001</v>
      </c>
      <c r="G22" s="21">
        <v>1</v>
      </c>
      <c r="H22" s="20">
        <v>60</v>
      </c>
      <c r="I22" s="20" t="s">
        <v>37</v>
      </c>
      <c r="J22" s="20">
        <v>1236.6420000000001</v>
      </c>
      <c r="K22" s="20">
        <f t="shared" si="2"/>
        <v>43.792999999999893</v>
      </c>
      <c r="L22" s="20"/>
      <c r="M22" s="20"/>
      <c r="N22" s="20">
        <v>509.74919999999997</v>
      </c>
      <c r="O22" s="20">
        <v>0</v>
      </c>
      <c r="P22" s="20">
        <f t="shared" si="4"/>
        <v>256.08699999999999</v>
      </c>
      <c r="Q22" s="22">
        <f>12*P22-O22-N22-F22</f>
        <v>162.5957999999996</v>
      </c>
      <c r="R22" s="22"/>
      <c r="S22" s="20"/>
      <c r="T22" s="20">
        <f t="shared" si="6"/>
        <v>11.999999999999998</v>
      </c>
      <c r="U22" s="20">
        <f t="shared" si="7"/>
        <v>11.365075931226498</v>
      </c>
      <c r="V22" s="20">
        <v>256.43880000000001</v>
      </c>
      <c r="W22" s="20">
        <v>254.87459999999999</v>
      </c>
      <c r="X22" s="20">
        <v>276.50119999999998</v>
      </c>
      <c r="Y22" s="20">
        <v>369.78039999999999</v>
      </c>
      <c r="Z22" s="20">
        <v>353.94940000000003</v>
      </c>
      <c r="AA22" s="20">
        <v>294.19880000000001</v>
      </c>
      <c r="AB22" s="20">
        <v>300.63979999999998</v>
      </c>
      <c r="AC22" s="20">
        <v>284.88839999999999</v>
      </c>
      <c r="AD22" s="20">
        <v>276.19880000000001</v>
      </c>
      <c r="AE22" s="20">
        <v>280.8218</v>
      </c>
      <c r="AF22" s="20" t="s">
        <v>61</v>
      </c>
      <c r="AG22" s="20">
        <f t="shared" si="9"/>
        <v>162.5957999999996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23" t="s">
        <v>62</v>
      </c>
      <c r="B23" s="23" t="s">
        <v>36</v>
      </c>
      <c r="C23" s="23">
        <v>946.70500000000004</v>
      </c>
      <c r="D23" s="23">
        <v>646.05999999999995</v>
      </c>
      <c r="E23" s="23">
        <v>435.83699999999999</v>
      </c>
      <c r="F23" s="23">
        <v>1089.934</v>
      </c>
      <c r="G23" s="24">
        <v>1</v>
      </c>
      <c r="H23" s="23">
        <v>60</v>
      </c>
      <c r="I23" s="23" t="s">
        <v>37</v>
      </c>
      <c r="J23" s="23">
        <v>432.65</v>
      </c>
      <c r="K23" s="23">
        <f t="shared" si="2"/>
        <v>3.1870000000000118</v>
      </c>
      <c r="L23" s="23"/>
      <c r="M23" s="23"/>
      <c r="N23" s="23"/>
      <c r="O23" s="23">
        <v>0</v>
      </c>
      <c r="P23" s="23">
        <f t="shared" si="4"/>
        <v>87.167400000000001</v>
      </c>
      <c r="Q23" s="25"/>
      <c r="R23" s="25"/>
      <c r="S23" s="23"/>
      <c r="T23" s="23">
        <f t="shared" si="6"/>
        <v>12.503917749066737</v>
      </c>
      <c r="U23" s="23">
        <f t="shared" si="7"/>
        <v>12.503917749066737</v>
      </c>
      <c r="V23" s="23">
        <v>87.615399999999994</v>
      </c>
      <c r="W23" s="23">
        <v>82.145200000000003</v>
      </c>
      <c r="X23" s="23">
        <v>95.245000000000005</v>
      </c>
      <c r="Y23" s="23">
        <v>154.23240000000001</v>
      </c>
      <c r="Z23" s="23">
        <v>148.24520000000001</v>
      </c>
      <c r="AA23" s="23">
        <v>115.1712</v>
      </c>
      <c r="AB23" s="23">
        <v>121.7162</v>
      </c>
      <c r="AC23" s="23">
        <v>90.488599999999991</v>
      </c>
      <c r="AD23" s="23">
        <v>75.890999999999991</v>
      </c>
      <c r="AE23" s="23">
        <v>62.078599999999987</v>
      </c>
      <c r="AF23" s="28" t="s">
        <v>63</v>
      </c>
      <c r="AG23" s="23">
        <f t="shared" si="9"/>
        <v>0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23" t="s">
        <v>64</v>
      </c>
      <c r="B24" s="23" t="s">
        <v>36</v>
      </c>
      <c r="C24" s="23">
        <v>923.19100000000003</v>
      </c>
      <c r="D24" s="23">
        <v>558.06100000000004</v>
      </c>
      <c r="E24" s="23">
        <v>413.73099999999999</v>
      </c>
      <c r="F24" s="23">
        <v>1018.2569999999999</v>
      </c>
      <c r="G24" s="24">
        <v>1</v>
      </c>
      <c r="H24" s="23">
        <v>60</v>
      </c>
      <c r="I24" s="23" t="s">
        <v>37</v>
      </c>
      <c r="J24" s="23">
        <v>403.73</v>
      </c>
      <c r="K24" s="23">
        <f t="shared" si="2"/>
        <v>10.000999999999976</v>
      </c>
      <c r="L24" s="23"/>
      <c r="M24" s="23"/>
      <c r="N24" s="23"/>
      <c r="O24" s="23">
        <v>0</v>
      </c>
      <c r="P24" s="23">
        <f t="shared" si="4"/>
        <v>82.746200000000002</v>
      </c>
      <c r="Q24" s="25"/>
      <c r="R24" s="25"/>
      <c r="S24" s="23"/>
      <c r="T24" s="23">
        <f t="shared" si="6"/>
        <v>12.305785643328635</v>
      </c>
      <c r="U24" s="23">
        <f t="shared" si="7"/>
        <v>12.305785643328635</v>
      </c>
      <c r="V24" s="23">
        <v>83.576999999999998</v>
      </c>
      <c r="W24" s="23">
        <v>75.7072</v>
      </c>
      <c r="X24" s="23">
        <v>87.194600000000008</v>
      </c>
      <c r="Y24" s="23">
        <v>144.18819999999999</v>
      </c>
      <c r="Z24" s="23">
        <v>142.28460000000001</v>
      </c>
      <c r="AA24" s="23">
        <v>88.878200000000007</v>
      </c>
      <c r="AB24" s="23">
        <v>92.834400000000002</v>
      </c>
      <c r="AC24" s="23">
        <v>92.787999999999997</v>
      </c>
      <c r="AD24" s="23">
        <v>79.977599999999995</v>
      </c>
      <c r="AE24" s="23">
        <v>47.770600000000002</v>
      </c>
      <c r="AF24" s="26" t="s">
        <v>63</v>
      </c>
      <c r="AG24" s="23">
        <f t="shared" si="9"/>
        <v>0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20" t="s">
        <v>65</v>
      </c>
      <c r="B25" s="20" t="s">
        <v>36</v>
      </c>
      <c r="C25" s="20">
        <v>343.803</v>
      </c>
      <c r="D25" s="20">
        <v>542.59199999999998</v>
      </c>
      <c r="E25" s="20">
        <v>321.053</v>
      </c>
      <c r="F25" s="20">
        <v>505.57400000000001</v>
      </c>
      <c r="G25" s="21">
        <v>1</v>
      </c>
      <c r="H25" s="20">
        <v>60</v>
      </c>
      <c r="I25" s="20" t="s">
        <v>37</v>
      </c>
      <c r="J25" s="20">
        <v>319.95</v>
      </c>
      <c r="K25" s="20">
        <f t="shared" si="2"/>
        <v>1.1030000000000086</v>
      </c>
      <c r="L25" s="20"/>
      <c r="M25" s="20"/>
      <c r="N25" s="20"/>
      <c r="O25" s="20">
        <v>16.357400000000101</v>
      </c>
      <c r="P25" s="20">
        <f t="shared" si="4"/>
        <v>64.210599999999999</v>
      </c>
      <c r="Q25" s="22">
        <f>12*P25-O25-N25-F25</f>
        <v>248.59579999999988</v>
      </c>
      <c r="R25" s="22"/>
      <c r="S25" s="20"/>
      <c r="T25" s="20">
        <f t="shared" si="6"/>
        <v>12</v>
      </c>
      <c r="U25" s="20">
        <f t="shared" si="7"/>
        <v>8.1284305083584361</v>
      </c>
      <c r="V25" s="20">
        <v>55.498399999999997</v>
      </c>
      <c r="W25" s="20">
        <v>53.187600000000003</v>
      </c>
      <c r="X25" s="20">
        <v>58.709000000000003</v>
      </c>
      <c r="Y25" s="20">
        <v>72.113799999999998</v>
      </c>
      <c r="Z25" s="20">
        <v>66.385599999999997</v>
      </c>
      <c r="AA25" s="20">
        <v>65.878</v>
      </c>
      <c r="AB25" s="20">
        <v>69.7684</v>
      </c>
      <c r="AC25" s="20">
        <v>94.5428</v>
      </c>
      <c r="AD25" s="20">
        <v>102.59820000000001</v>
      </c>
      <c r="AE25" s="20">
        <v>146.876</v>
      </c>
      <c r="AF25" s="20" t="s">
        <v>44</v>
      </c>
      <c r="AG25" s="20">
        <f t="shared" si="9"/>
        <v>248.59579999999988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66</v>
      </c>
      <c r="B26" s="1" t="s">
        <v>36</v>
      </c>
      <c r="C26" s="1">
        <v>260.22800000000001</v>
      </c>
      <c r="D26" s="1">
        <v>319.06099999999998</v>
      </c>
      <c r="E26" s="1">
        <v>293.22800000000001</v>
      </c>
      <c r="F26" s="1">
        <v>215.30500000000001</v>
      </c>
      <c r="G26" s="7">
        <v>1</v>
      </c>
      <c r="H26" s="1">
        <v>30</v>
      </c>
      <c r="I26" s="1" t="s">
        <v>37</v>
      </c>
      <c r="J26" s="1">
        <v>303.89999999999998</v>
      </c>
      <c r="K26" s="1">
        <f t="shared" si="2"/>
        <v>-10.671999999999969</v>
      </c>
      <c r="L26" s="1"/>
      <c r="M26" s="1"/>
      <c r="N26" s="1">
        <v>46.594000000000001</v>
      </c>
      <c r="O26" s="1">
        <v>285.96519999999992</v>
      </c>
      <c r="P26" s="1">
        <f t="shared" si="4"/>
        <v>58.645600000000002</v>
      </c>
      <c r="Q26" s="5">
        <f t="shared" ref="Q26:Q42" si="10">11*P26-O26-N26-F26</f>
        <v>97.237400000000036</v>
      </c>
      <c r="R26" s="5"/>
      <c r="S26" s="1"/>
      <c r="T26" s="1">
        <f t="shared" si="6"/>
        <v>10.999999999999998</v>
      </c>
      <c r="U26" s="1">
        <f t="shared" si="7"/>
        <v>9.3419489271147356</v>
      </c>
      <c r="V26" s="1">
        <v>57.943399999999997</v>
      </c>
      <c r="W26" s="1">
        <v>46.594000000000001</v>
      </c>
      <c r="X26" s="1">
        <v>49.472200000000001</v>
      </c>
      <c r="Y26" s="1">
        <v>58.557000000000002</v>
      </c>
      <c r="Z26" s="1">
        <v>54.867199999999997</v>
      </c>
      <c r="AA26" s="1">
        <v>53.313000000000002</v>
      </c>
      <c r="AB26" s="1">
        <v>55.741</v>
      </c>
      <c r="AC26" s="1">
        <v>60.857799999999997</v>
      </c>
      <c r="AD26" s="1">
        <v>61.471600000000002</v>
      </c>
      <c r="AE26" s="1">
        <v>56.793999999999997</v>
      </c>
      <c r="AF26" s="1"/>
      <c r="AG26" s="1">
        <f t="shared" si="9"/>
        <v>97.237400000000036</v>
      </c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67</v>
      </c>
      <c r="B27" s="1" t="s">
        <v>36</v>
      </c>
      <c r="C27" s="1">
        <v>244.88200000000001</v>
      </c>
      <c r="D27" s="1">
        <v>62.645000000000003</v>
      </c>
      <c r="E27" s="1">
        <v>141.28299999999999</v>
      </c>
      <c r="F27" s="1">
        <v>134.27000000000001</v>
      </c>
      <c r="G27" s="7">
        <v>1</v>
      </c>
      <c r="H27" s="1">
        <v>30</v>
      </c>
      <c r="I27" s="1" t="s">
        <v>37</v>
      </c>
      <c r="J27" s="1">
        <v>133.85</v>
      </c>
      <c r="K27" s="1">
        <f t="shared" si="2"/>
        <v>7.4329999999999927</v>
      </c>
      <c r="L27" s="1"/>
      <c r="M27" s="1"/>
      <c r="N27" s="1">
        <v>34.660800000000002</v>
      </c>
      <c r="O27" s="1">
        <v>87.283399999999972</v>
      </c>
      <c r="P27" s="1">
        <f t="shared" si="4"/>
        <v>28.256599999999999</v>
      </c>
      <c r="Q27" s="5">
        <f t="shared" si="10"/>
        <v>54.608399999999989</v>
      </c>
      <c r="R27" s="5"/>
      <c r="S27" s="1"/>
      <c r="T27" s="1">
        <f t="shared" si="6"/>
        <v>11</v>
      </c>
      <c r="U27" s="1">
        <f t="shared" si="7"/>
        <v>9.0674107996008022</v>
      </c>
      <c r="V27" s="1">
        <v>27.403199999999998</v>
      </c>
      <c r="W27" s="1">
        <v>34.660800000000002</v>
      </c>
      <c r="X27" s="1">
        <v>37.445399999999999</v>
      </c>
      <c r="Y27" s="1">
        <v>44.887799999999999</v>
      </c>
      <c r="Z27" s="1">
        <v>44.397599999999997</v>
      </c>
      <c r="AA27" s="1">
        <v>46.932000000000002</v>
      </c>
      <c r="AB27" s="1">
        <v>44.941600000000001</v>
      </c>
      <c r="AC27" s="1">
        <v>33.741</v>
      </c>
      <c r="AD27" s="1">
        <v>41.412999999999997</v>
      </c>
      <c r="AE27" s="1">
        <v>52.203000000000003</v>
      </c>
      <c r="AF27" s="1"/>
      <c r="AG27" s="1">
        <f t="shared" si="9"/>
        <v>54.608399999999989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68</v>
      </c>
      <c r="B28" s="1" t="s">
        <v>36</v>
      </c>
      <c r="C28" s="1">
        <v>457.50900000000001</v>
      </c>
      <c r="D28" s="1">
        <v>381.983</v>
      </c>
      <c r="E28" s="1">
        <v>474.90899999999999</v>
      </c>
      <c r="F28" s="1">
        <v>245.423</v>
      </c>
      <c r="G28" s="7">
        <v>1</v>
      </c>
      <c r="H28" s="1">
        <v>30</v>
      </c>
      <c r="I28" s="1" t="s">
        <v>37</v>
      </c>
      <c r="J28" s="1">
        <v>501.55</v>
      </c>
      <c r="K28" s="1">
        <f t="shared" si="2"/>
        <v>-26.64100000000002</v>
      </c>
      <c r="L28" s="1"/>
      <c r="M28" s="1"/>
      <c r="N28" s="1">
        <v>69.400000000000006</v>
      </c>
      <c r="O28" s="1">
        <v>539.80299999999977</v>
      </c>
      <c r="P28" s="1">
        <f t="shared" si="4"/>
        <v>94.981799999999993</v>
      </c>
      <c r="Q28" s="5">
        <f t="shared" si="10"/>
        <v>190.17380000000026</v>
      </c>
      <c r="R28" s="5"/>
      <c r="S28" s="1"/>
      <c r="T28" s="1">
        <f t="shared" si="6"/>
        <v>11.000000000000002</v>
      </c>
      <c r="U28" s="1">
        <f t="shared" si="7"/>
        <v>8.9977869444461973</v>
      </c>
      <c r="V28" s="1">
        <v>93.580399999999997</v>
      </c>
      <c r="W28" s="1">
        <v>69.400000000000006</v>
      </c>
      <c r="X28" s="1">
        <v>73.315799999999996</v>
      </c>
      <c r="Y28" s="1">
        <v>93.051000000000002</v>
      </c>
      <c r="Z28" s="1">
        <v>88.974199999999996</v>
      </c>
      <c r="AA28" s="1">
        <v>90.642399999999995</v>
      </c>
      <c r="AB28" s="1">
        <v>92.914000000000001</v>
      </c>
      <c r="AC28" s="1">
        <v>82.254199999999997</v>
      </c>
      <c r="AD28" s="1">
        <v>82.092999999999989</v>
      </c>
      <c r="AE28" s="1">
        <v>78.828400000000002</v>
      </c>
      <c r="AF28" s="1"/>
      <c r="AG28" s="1">
        <f t="shared" si="9"/>
        <v>190.17380000000026</v>
      </c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69</v>
      </c>
      <c r="B29" s="1" t="s">
        <v>36</v>
      </c>
      <c r="C29" s="1">
        <v>39.039000000000001</v>
      </c>
      <c r="D29" s="1"/>
      <c r="E29" s="1">
        <v>16.890999999999998</v>
      </c>
      <c r="F29" s="1">
        <v>13.49</v>
      </c>
      <c r="G29" s="7">
        <v>1</v>
      </c>
      <c r="H29" s="1">
        <v>45</v>
      </c>
      <c r="I29" s="1" t="s">
        <v>37</v>
      </c>
      <c r="J29" s="1">
        <v>19.7</v>
      </c>
      <c r="K29" s="1">
        <f t="shared" si="2"/>
        <v>-2.8090000000000011</v>
      </c>
      <c r="L29" s="1"/>
      <c r="M29" s="1"/>
      <c r="N29" s="1"/>
      <c r="O29" s="1">
        <v>15.624000000000001</v>
      </c>
      <c r="P29" s="1">
        <f t="shared" si="4"/>
        <v>3.3781999999999996</v>
      </c>
      <c r="Q29" s="5">
        <f t="shared" si="10"/>
        <v>8.0461999999999936</v>
      </c>
      <c r="R29" s="5"/>
      <c r="S29" s="1"/>
      <c r="T29" s="1">
        <f t="shared" si="6"/>
        <v>11</v>
      </c>
      <c r="U29" s="1">
        <f t="shared" si="7"/>
        <v>8.6181990409093618</v>
      </c>
      <c r="V29" s="1">
        <v>3.1798000000000002</v>
      </c>
      <c r="W29" s="1">
        <v>1.9878</v>
      </c>
      <c r="X29" s="1">
        <v>2.1882000000000001</v>
      </c>
      <c r="Y29" s="1">
        <v>2.6960000000000002</v>
      </c>
      <c r="Z29" s="1">
        <v>2.6985999999999999</v>
      </c>
      <c r="AA29" s="1">
        <v>5.6694000000000004</v>
      </c>
      <c r="AB29" s="1">
        <v>5.1280000000000001</v>
      </c>
      <c r="AC29" s="1">
        <v>1.5668</v>
      </c>
      <c r="AD29" s="1">
        <v>2.2690000000000001</v>
      </c>
      <c r="AE29" s="1">
        <v>4.8499999999999996</v>
      </c>
      <c r="AF29" s="1"/>
      <c r="AG29" s="1">
        <f t="shared" si="9"/>
        <v>8.0461999999999936</v>
      </c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70</v>
      </c>
      <c r="B30" s="1" t="s">
        <v>36</v>
      </c>
      <c r="C30" s="1">
        <v>69.849999999999994</v>
      </c>
      <c r="D30" s="1"/>
      <c r="E30" s="1">
        <v>19.346</v>
      </c>
      <c r="F30" s="1">
        <v>48.94</v>
      </c>
      <c r="G30" s="7">
        <v>1</v>
      </c>
      <c r="H30" s="1">
        <v>40</v>
      </c>
      <c r="I30" s="1" t="s">
        <v>37</v>
      </c>
      <c r="J30" s="1">
        <v>17.3</v>
      </c>
      <c r="K30" s="1">
        <f t="shared" si="2"/>
        <v>2.0459999999999994</v>
      </c>
      <c r="L30" s="1"/>
      <c r="M30" s="1"/>
      <c r="N30" s="1"/>
      <c r="O30" s="1">
        <v>0</v>
      </c>
      <c r="P30" s="1">
        <f t="shared" si="4"/>
        <v>3.8692000000000002</v>
      </c>
      <c r="Q30" s="5"/>
      <c r="R30" s="5"/>
      <c r="S30" s="1"/>
      <c r="T30" s="1">
        <f t="shared" si="6"/>
        <v>12.648609531686136</v>
      </c>
      <c r="U30" s="1">
        <f t="shared" si="7"/>
        <v>12.648609531686136</v>
      </c>
      <c r="V30" s="1">
        <v>3.6067999999999998</v>
      </c>
      <c r="W30" s="1">
        <v>1.742</v>
      </c>
      <c r="X30" s="1">
        <v>1.7156</v>
      </c>
      <c r="Y30" s="1">
        <v>0.86199999999999988</v>
      </c>
      <c r="Z30" s="1">
        <v>0.86060000000000003</v>
      </c>
      <c r="AA30" s="1">
        <v>6.5975999999999999</v>
      </c>
      <c r="AB30" s="1">
        <v>6.0218000000000007</v>
      </c>
      <c r="AC30" s="1">
        <v>2.9538000000000002</v>
      </c>
      <c r="AD30" s="1">
        <v>3.3149999999999999</v>
      </c>
      <c r="AE30" s="1">
        <v>3.6349999999999998</v>
      </c>
      <c r="AF30" s="27" t="s">
        <v>71</v>
      </c>
      <c r="AG30" s="1">
        <f t="shared" si="9"/>
        <v>0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72</v>
      </c>
      <c r="B31" s="1" t="s">
        <v>36</v>
      </c>
      <c r="C31" s="1">
        <v>260.58100000000002</v>
      </c>
      <c r="D31" s="1">
        <v>61.387</v>
      </c>
      <c r="E31" s="1">
        <v>158.78399999999999</v>
      </c>
      <c r="F31" s="1">
        <v>105.44199999999999</v>
      </c>
      <c r="G31" s="7">
        <v>1</v>
      </c>
      <c r="H31" s="1">
        <v>30</v>
      </c>
      <c r="I31" s="1" t="s">
        <v>37</v>
      </c>
      <c r="J31" s="1">
        <v>161.65</v>
      </c>
      <c r="K31" s="1">
        <f t="shared" si="2"/>
        <v>-2.8660000000000139</v>
      </c>
      <c r="L31" s="1"/>
      <c r="M31" s="1"/>
      <c r="N31" s="1"/>
      <c r="O31" s="1">
        <v>137.12817999999999</v>
      </c>
      <c r="P31" s="1">
        <f t="shared" si="4"/>
        <v>31.756799999999998</v>
      </c>
      <c r="Q31" s="5">
        <f t="shared" si="10"/>
        <v>106.75462</v>
      </c>
      <c r="R31" s="5"/>
      <c r="S31" s="1"/>
      <c r="T31" s="1">
        <f t="shared" si="6"/>
        <v>11</v>
      </c>
      <c r="U31" s="1">
        <f t="shared" si="7"/>
        <v>7.6383697349858926</v>
      </c>
      <c r="V31" s="1">
        <v>31.2044</v>
      </c>
      <c r="W31" s="1">
        <v>29.209599999999998</v>
      </c>
      <c r="X31" s="1">
        <v>27.608599999999999</v>
      </c>
      <c r="Y31" s="1">
        <v>39.939</v>
      </c>
      <c r="Z31" s="1">
        <v>41.805799999999998</v>
      </c>
      <c r="AA31" s="1">
        <v>37.932600000000001</v>
      </c>
      <c r="AB31" s="1">
        <v>38.923999999999999</v>
      </c>
      <c r="AC31" s="1">
        <v>41.700400000000002</v>
      </c>
      <c r="AD31" s="1">
        <v>37.556399999999996</v>
      </c>
      <c r="AE31" s="1">
        <v>31.436199999999999</v>
      </c>
      <c r="AF31" s="1"/>
      <c r="AG31" s="1">
        <f t="shared" si="9"/>
        <v>106.75462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73</v>
      </c>
      <c r="B32" s="1" t="s">
        <v>36</v>
      </c>
      <c r="C32" s="1">
        <v>12.244</v>
      </c>
      <c r="D32" s="1">
        <v>10.74</v>
      </c>
      <c r="E32" s="1">
        <v>1.802</v>
      </c>
      <c r="F32" s="1">
        <v>21.181999999999999</v>
      </c>
      <c r="G32" s="7">
        <v>1</v>
      </c>
      <c r="H32" s="1">
        <v>50</v>
      </c>
      <c r="I32" s="1" t="s">
        <v>37</v>
      </c>
      <c r="J32" s="1">
        <v>1.4</v>
      </c>
      <c r="K32" s="1">
        <f t="shared" si="2"/>
        <v>0.40200000000000014</v>
      </c>
      <c r="L32" s="1"/>
      <c r="M32" s="1"/>
      <c r="N32" s="1"/>
      <c r="O32" s="1">
        <v>0</v>
      </c>
      <c r="P32" s="1">
        <f t="shared" si="4"/>
        <v>0.3604</v>
      </c>
      <c r="Q32" s="5"/>
      <c r="R32" s="5"/>
      <c r="S32" s="1"/>
      <c r="T32" s="1">
        <f t="shared" si="6"/>
        <v>58.773584905660371</v>
      </c>
      <c r="U32" s="1">
        <f t="shared" si="7"/>
        <v>58.773584905660371</v>
      </c>
      <c r="V32" s="1">
        <v>0.3604</v>
      </c>
      <c r="W32" s="1">
        <v>1.4312</v>
      </c>
      <c r="X32" s="1">
        <v>2.1446000000000001</v>
      </c>
      <c r="Y32" s="1">
        <v>2.3472</v>
      </c>
      <c r="Z32" s="1">
        <v>1.9998</v>
      </c>
      <c r="AA32" s="1">
        <v>1.0992</v>
      </c>
      <c r="AB32" s="1">
        <v>0.73319999999999996</v>
      </c>
      <c r="AC32" s="1">
        <v>0</v>
      </c>
      <c r="AD32" s="1">
        <v>0.19800000000000001</v>
      </c>
      <c r="AE32" s="1">
        <v>2.3355999999999999</v>
      </c>
      <c r="AF32" s="28" t="s">
        <v>162</v>
      </c>
      <c r="AG32" s="1">
        <f t="shared" si="9"/>
        <v>0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74</v>
      </c>
      <c r="B33" s="1" t="s">
        <v>36</v>
      </c>
      <c r="C33" s="1">
        <v>0.85699999999999998</v>
      </c>
      <c r="D33" s="1">
        <v>21.891999999999999</v>
      </c>
      <c r="E33" s="1"/>
      <c r="F33" s="1">
        <v>22.748999999999999</v>
      </c>
      <c r="G33" s="7">
        <v>1</v>
      </c>
      <c r="H33" s="1">
        <v>50</v>
      </c>
      <c r="I33" s="1" t="s">
        <v>37</v>
      </c>
      <c r="J33" s="1">
        <v>1.4</v>
      </c>
      <c r="K33" s="1">
        <f t="shared" si="2"/>
        <v>-1.4</v>
      </c>
      <c r="L33" s="1"/>
      <c r="M33" s="1"/>
      <c r="N33" s="1"/>
      <c r="O33" s="1">
        <v>0</v>
      </c>
      <c r="P33" s="1">
        <f t="shared" si="4"/>
        <v>0</v>
      </c>
      <c r="Q33" s="5"/>
      <c r="R33" s="5"/>
      <c r="S33" s="1"/>
      <c r="T33" s="1" t="e">
        <f t="shared" si="6"/>
        <v>#DIV/0!</v>
      </c>
      <c r="U33" s="1" t="e">
        <f t="shared" si="7"/>
        <v>#DIV/0!</v>
      </c>
      <c r="V33" s="1">
        <v>0</v>
      </c>
      <c r="W33" s="1">
        <v>1.4652000000000001</v>
      </c>
      <c r="X33" s="1">
        <v>1.6484000000000001</v>
      </c>
      <c r="Y33" s="1">
        <v>1.1020000000000001</v>
      </c>
      <c r="Z33" s="1">
        <v>0.91880000000000006</v>
      </c>
      <c r="AA33" s="1">
        <v>1.1095999999999999</v>
      </c>
      <c r="AB33" s="1">
        <v>1.4803999999999999</v>
      </c>
      <c r="AC33" s="1">
        <v>0.18659999999999999</v>
      </c>
      <c r="AD33" s="1">
        <v>-0.36720000000000003</v>
      </c>
      <c r="AE33" s="1">
        <v>1.1037999999999999</v>
      </c>
      <c r="AF33" s="1" t="s">
        <v>52</v>
      </c>
      <c r="AG33" s="1">
        <f t="shared" si="9"/>
        <v>0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20" t="s">
        <v>75</v>
      </c>
      <c r="B34" s="20" t="s">
        <v>42</v>
      </c>
      <c r="C34" s="20">
        <v>2701</v>
      </c>
      <c r="D34" s="20">
        <v>1764</v>
      </c>
      <c r="E34" s="20">
        <v>1463</v>
      </c>
      <c r="F34" s="20">
        <v>2703</v>
      </c>
      <c r="G34" s="21">
        <v>0.4</v>
      </c>
      <c r="H34" s="20">
        <v>45</v>
      </c>
      <c r="I34" s="20" t="s">
        <v>37</v>
      </c>
      <c r="J34" s="20">
        <v>1483</v>
      </c>
      <c r="K34" s="20">
        <f t="shared" si="2"/>
        <v>-20</v>
      </c>
      <c r="L34" s="20"/>
      <c r="M34" s="20"/>
      <c r="N34" s="20">
        <v>658.4</v>
      </c>
      <c r="O34" s="20">
        <v>0</v>
      </c>
      <c r="P34" s="20">
        <f t="shared" si="4"/>
        <v>292.60000000000002</v>
      </c>
      <c r="Q34" s="22">
        <f>12*P34-O34-N34-F34</f>
        <v>149.80000000000018</v>
      </c>
      <c r="R34" s="22"/>
      <c r="S34" s="20"/>
      <c r="T34" s="20">
        <f t="shared" si="6"/>
        <v>12</v>
      </c>
      <c r="U34" s="20">
        <f t="shared" si="7"/>
        <v>11.488038277511961</v>
      </c>
      <c r="V34" s="20">
        <v>280</v>
      </c>
      <c r="W34" s="20">
        <v>329.2</v>
      </c>
      <c r="X34" s="20">
        <v>337.4</v>
      </c>
      <c r="Y34" s="20">
        <v>430</v>
      </c>
      <c r="Z34" s="20">
        <v>456.2</v>
      </c>
      <c r="AA34" s="20">
        <v>356.4</v>
      </c>
      <c r="AB34" s="20">
        <v>355.2</v>
      </c>
      <c r="AC34" s="20">
        <v>312.8</v>
      </c>
      <c r="AD34" s="20">
        <v>300.8</v>
      </c>
      <c r="AE34" s="20">
        <v>236.8</v>
      </c>
      <c r="AF34" s="20" t="s">
        <v>76</v>
      </c>
      <c r="AG34" s="20">
        <f t="shared" si="9"/>
        <v>59.920000000000073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77</v>
      </c>
      <c r="B35" s="1" t="s">
        <v>42</v>
      </c>
      <c r="C35" s="1">
        <v>406</v>
      </c>
      <c r="D35" s="1">
        <v>522</v>
      </c>
      <c r="E35" s="1">
        <v>363</v>
      </c>
      <c r="F35" s="1">
        <v>449</v>
      </c>
      <c r="G35" s="7">
        <v>0.45</v>
      </c>
      <c r="H35" s="1">
        <v>50</v>
      </c>
      <c r="I35" s="1" t="s">
        <v>37</v>
      </c>
      <c r="J35" s="1">
        <v>363</v>
      </c>
      <c r="K35" s="1">
        <f t="shared" si="2"/>
        <v>0</v>
      </c>
      <c r="L35" s="1"/>
      <c r="M35" s="1"/>
      <c r="N35" s="1">
        <v>74</v>
      </c>
      <c r="O35" s="1">
        <v>200</v>
      </c>
      <c r="P35" s="1">
        <f t="shared" si="4"/>
        <v>72.599999999999994</v>
      </c>
      <c r="Q35" s="5">
        <f t="shared" si="10"/>
        <v>75.599999999999909</v>
      </c>
      <c r="R35" s="5"/>
      <c r="S35" s="1"/>
      <c r="T35" s="1">
        <f t="shared" si="6"/>
        <v>11</v>
      </c>
      <c r="U35" s="1">
        <f t="shared" si="7"/>
        <v>9.9586776859504145</v>
      </c>
      <c r="V35" s="1">
        <v>70.400000000000006</v>
      </c>
      <c r="W35" s="1">
        <v>74</v>
      </c>
      <c r="X35" s="1">
        <v>76.8</v>
      </c>
      <c r="Y35" s="1">
        <v>74.8</v>
      </c>
      <c r="Z35" s="1">
        <v>82.8</v>
      </c>
      <c r="AA35" s="1">
        <v>88.6</v>
      </c>
      <c r="AB35" s="1">
        <v>91.4</v>
      </c>
      <c r="AC35" s="1">
        <v>74</v>
      </c>
      <c r="AD35" s="1">
        <v>79.8</v>
      </c>
      <c r="AE35" s="1">
        <v>89.4</v>
      </c>
      <c r="AF35" s="1" t="s">
        <v>38</v>
      </c>
      <c r="AG35" s="1">
        <f t="shared" si="9"/>
        <v>34.01999999999996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20" t="s">
        <v>78</v>
      </c>
      <c r="B36" s="20" t="s">
        <v>42</v>
      </c>
      <c r="C36" s="20">
        <v>1313</v>
      </c>
      <c r="D36" s="20">
        <v>3210</v>
      </c>
      <c r="E36" s="20">
        <v>1137</v>
      </c>
      <c r="F36" s="20">
        <v>3144</v>
      </c>
      <c r="G36" s="21">
        <v>0.4</v>
      </c>
      <c r="H36" s="20">
        <v>45</v>
      </c>
      <c r="I36" s="20" t="s">
        <v>37</v>
      </c>
      <c r="J36" s="20">
        <v>1146</v>
      </c>
      <c r="K36" s="20">
        <f t="shared" si="2"/>
        <v>-9</v>
      </c>
      <c r="L36" s="20"/>
      <c r="M36" s="20"/>
      <c r="N36" s="20"/>
      <c r="O36" s="20">
        <v>0</v>
      </c>
      <c r="P36" s="20">
        <f t="shared" si="4"/>
        <v>227.4</v>
      </c>
      <c r="Q36" s="22"/>
      <c r="R36" s="22"/>
      <c r="S36" s="20"/>
      <c r="T36" s="20">
        <f t="shared" si="6"/>
        <v>13.825857519788919</v>
      </c>
      <c r="U36" s="20">
        <f t="shared" si="7"/>
        <v>13.825857519788919</v>
      </c>
      <c r="V36" s="20">
        <v>214.2</v>
      </c>
      <c r="W36" s="20">
        <v>285.60000000000002</v>
      </c>
      <c r="X36" s="20">
        <v>305</v>
      </c>
      <c r="Y36" s="20">
        <v>202.4</v>
      </c>
      <c r="Z36" s="20">
        <v>206</v>
      </c>
      <c r="AA36" s="20">
        <v>353.2</v>
      </c>
      <c r="AB36" s="20">
        <v>342</v>
      </c>
      <c r="AC36" s="20">
        <v>241</v>
      </c>
      <c r="AD36" s="20">
        <v>252.8</v>
      </c>
      <c r="AE36" s="20">
        <v>236.8</v>
      </c>
      <c r="AF36" s="20" t="s">
        <v>76</v>
      </c>
      <c r="AG36" s="20">
        <f t="shared" si="9"/>
        <v>0</v>
      </c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79</v>
      </c>
      <c r="B37" s="1" t="s">
        <v>36</v>
      </c>
      <c r="C37" s="1">
        <v>1318.058</v>
      </c>
      <c r="D37" s="1">
        <v>228.94</v>
      </c>
      <c r="E37" s="1">
        <v>622.69299999999998</v>
      </c>
      <c r="F37" s="1">
        <v>856.64400000000001</v>
      </c>
      <c r="G37" s="7">
        <v>1</v>
      </c>
      <c r="H37" s="1">
        <v>45</v>
      </c>
      <c r="I37" s="1" t="s">
        <v>37</v>
      </c>
      <c r="J37" s="1">
        <v>593</v>
      </c>
      <c r="K37" s="1">
        <f t="shared" si="2"/>
        <v>29.692999999999984</v>
      </c>
      <c r="L37" s="1"/>
      <c r="M37" s="1"/>
      <c r="N37" s="1"/>
      <c r="O37" s="1">
        <v>367.75599999999997</v>
      </c>
      <c r="P37" s="1">
        <f t="shared" si="4"/>
        <v>124.5386</v>
      </c>
      <c r="Q37" s="5">
        <f t="shared" si="10"/>
        <v>145.52460000000008</v>
      </c>
      <c r="R37" s="5"/>
      <c r="S37" s="1"/>
      <c r="T37" s="1">
        <f t="shared" si="6"/>
        <v>11.000000000000002</v>
      </c>
      <c r="U37" s="1">
        <f t="shared" si="7"/>
        <v>9.8314899958727668</v>
      </c>
      <c r="V37" s="1">
        <v>127.209</v>
      </c>
      <c r="W37" s="1">
        <v>125.30119999999999</v>
      </c>
      <c r="X37" s="1">
        <v>130.17439999999999</v>
      </c>
      <c r="Y37" s="1">
        <v>191.11760000000001</v>
      </c>
      <c r="Z37" s="1">
        <v>206.55</v>
      </c>
      <c r="AA37" s="1">
        <v>197.23920000000001</v>
      </c>
      <c r="AB37" s="1">
        <v>205.6918</v>
      </c>
      <c r="AC37" s="1">
        <v>157.06540000000001</v>
      </c>
      <c r="AD37" s="1">
        <v>165.56540000000001</v>
      </c>
      <c r="AE37" s="1">
        <v>203.32579999999999</v>
      </c>
      <c r="AF37" s="1"/>
      <c r="AG37" s="1">
        <f t="shared" si="9"/>
        <v>145.52460000000008</v>
      </c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80</v>
      </c>
      <c r="B38" s="1" t="s">
        <v>42</v>
      </c>
      <c r="C38" s="1">
        <v>623</v>
      </c>
      <c r="D38" s="1">
        <v>342</v>
      </c>
      <c r="E38" s="1">
        <v>435</v>
      </c>
      <c r="F38" s="1">
        <v>397</v>
      </c>
      <c r="G38" s="7">
        <v>0.45</v>
      </c>
      <c r="H38" s="1">
        <v>45</v>
      </c>
      <c r="I38" s="1" t="s">
        <v>37</v>
      </c>
      <c r="J38" s="1">
        <v>451</v>
      </c>
      <c r="K38" s="1">
        <f t="shared" ref="K38:K69" si="11">E38-J38</f>
        <v>-16</v>
      </c>
      <c r="L38" s="1"/>
      <c r="M38" s="1"/>
      <c r="N38" s="1"/>
      <c r="O38" s="1">
        <v>194.6</v>
      </c>
      <c r="P38" s="1">
        <f t="shared" si="4"/>
        <v>87</v>
      </c>
      <c r="Q38" s="5">
        <f t="shared" si="10"/>
        <v>365.4</v>
      </c>
      <c r="R38" s="5"/>
      <c r="S38" s="1"/>
      <c r="T38" s="1">
        <f t="shared" si="6"/>
        <v>11</v>
      </c>
      <c r="U38" s="1">
        <f t="shared" si="7"/>
        <v>6.8</v>
      </c>
      <c r="V38" s="1">
        <v>73.400000000000006</v>
      </c>
      <c r="W38" s="1">
        <v>75</v>
      </c>
      <c r="X38" s="1">
        <v>76.8</v>
      </c>
      <c r="Y38" s="1">
        <v>89.2</v>
      </c>
      <c r="Z38" s="1">
        <v>105.8</v>
      </c>
      <c r="AA38" s="1">
        <v>104</v>
      </c>
      <c r="AB38" s="1">
        <v>93</v>
      </c>
      <c r="AC38" s="1">
        <v>89.4</v>
      </c>
      <c r="AD38" s="1">
        <v>92.4</v>
      </c>
      <c r="AE38" s="1">
        <v>83.8</v>
      </c>
      <c r="AF38" s="1" t="s">
        <v>81</v>
      </c>
      <c r="AG38" s="1">
        <f t="shared" si="9"/>
        <v>164.43</v>
      </c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20" t="s">
        <v>82</v>
      </c>
      <c r="B39" s="20" t="s">
        <v>42</v>
      </c>
      <c r="C39" s="20">
        <v>930</v>
      </c>
      <c r="D39" s="20">
        <v>1710</v>
      </c>
      <c r="E39" s="20">
        <v>712</v>
      </c>
      <c r="F39" s="20">
        <v>1754</v>
      </c>
      <c r="G39" s="21">
        <v>0.35</v>
      </c>
      <c r="H39" s="20">
        <v>40</v>
      </c>
      <c r="I39" s="20" t="s">
        <v>37</v>
      </c>
      <c r="J39" s="20">
        <v>722</v>
      </c>
      <c r="K39" s="20">
        <f t="shared" si="11"/>
        <v>-10</v>
      </c>
      <c r="L39" s="20"/>
      <c r="M39" s="20"/>
      <c r="N39" s="20">
        <v>164.4</v>
      </c>
      <c r="O39" s="20">
        <v>0</v>
      </c>
      <c r="P39" s="20">
        <f t="shared" si="4"/>
        <v>142.4</v>
      </c>
      <c r="Q39" s="22"/>
      <c r="R39" s="22"/>
      <c r="S39" s="20"/>
      <c r="T39" s="20">
        <f t="shared" si="6"/>
        <v>13.47191011235955</v>
      </c>
      <c r="U39" s="20">
        <f t="shared" si="7"/>
        <v>13.47191011235955</v>
      </c>
      <c r="V39" s="20">
        <v>135</v>
      </c>
      <c r="W39" s="20">
        <v>164.4</v>
      </c>
      <c r="X39" s="20">
        <v>187.4</v>
      </c>
      <c r="Y39" s="20">
        <v>209.6</v>
      </c>
      <c r="Z39" s="20">
        <v>195.2</v>
      </c>
      <c r="AA39" s="20">
        <v>145</v>
      </c>
      <c r="AB39" s="20">
        <v>158</v>
      </c>
      <c r="AC39" s="20">
        <v>150.4</v>
      </c>
      <c r="AD39" s="20">
        <v>128.80000000000001</v>
      </c>
      <c r="AE39" s="20">
        <v>86</v>
      </c>
      <c r="AF39" s="20" t="s">
        <v>83</v>
      </c>
      <c r="AG39" s="20">
        <f t="shared" si="9"/>
        <v>0</v>
      </c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84</v>
      </c>
      <c r="B40" s="1" t="s">
        <v>36</v>
      </c>
      <c r="C40" s="1">
        <v>319.858</v>
      </c>
      <c r="D40" s="1">
        <v>179.96600000000001</v>
      </c>
      <c r="E40" s="1">
        <v>141.44</v>
      </c>
      <c r="F40" s="1">
        <v>329.173</v>
      </c>
      <c r="G40" s="7">
        <v>1</v>
      </c>
      <c r="H40" s="1">
        <v>40</v>
      </c>
      <c r="I40" s="1" t="s">
        <v>37</v>
      </c>
      <c r="J40" s="1">
        <v>152.72999999999999</v>
      </c>
      <c r="K40" s="1">
        <f t="shared" si="11"/>
        <v>-11.289999999999992</v>
      </c>
      <c r="L40" s="1"/>
      <c r="M40" s="1"/>
      <c r="N40" s="1"/>
      <c r="O40" s="1">
        <v>0</v>
      </c>
      <c r="P40" s="1">
        <f t="shared" si="4"/>
        <v>28.288</v>
      </c>
      <c r="Q40" s="5"/>
      <c r="R40" s="5"/>
      <c r="S40" s="1"/>
      <c r="T40" s="1">
        <f t="shared" si="6"/>
        <v>11.636488970588236</v>
      </c>
      <c r="U40" s="1">
        <f t="shared" si="7"/>
        <v>11.636488970588236</v>
      </c>
      <c r="V40" s="1">
        <v>27.354199999999999</v>
      </c>
      <c r="W40" s="1">
        <v>33.732600000000012</v>
      </c>
      <c r="X40" s="1">
        <v>40.486199999999997</v>
      </c>
      <c r="Y40" s="1">
        <v>58.863599999999998</v>
      </c>
      <c r="Z40" s="1">
        <v>54.157200000000003</v>
      </c>
      <c r="AA40" s="1">
        <v>41.652999999999999</v>
      </c>
      <c r="AB40" s="1">
        <v>51.464399999999998</v>
      </c>
      <c r="AC40" s="1">
        <v>42.780799999999999</v>
      </c>
      <c r="AD40" s="1">
        <v>39.753799999999998</v>
      </c>
      <c r="AE40" s="1">
        <v>35.330399999999997</v>
      </c>
      <c r="AF40" s="1"/>
      <c r="AG40" s="1">
        <f t="shared" si="9"/>
        <v>0</v>
      </c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85</v>
      </c>
      <c r="B41" s="1" t="s">
        <v>42</v>
      </c>
      <c r="C41" s="1">
        <v>335</v>
      </c>
      <c r="D41" s="1">
        <v>306</v>
      </c>
      <c r="E41" s="1">
        <v>227</v>
      </c>
      <c r="F41" s="1">
        <v>336</v>
      </c>
      <c r="G41" s="7">
        <v>0.4</v>
      </c>
      <c r="H41" s="1">
        <v>40</v>
      </c>
      <c r="I41" s="1" t="s">
        <v>37</v>
      </c>
      <c r="J41" s="1">
        <v>247</v>
      </c>
      <c r="K41" s="1">
        <f t="shared" si="11"/>
        <v>-20</v>
      </c>
      <c r="L41" s="1"/>
      <c r="M41" s="1"/>
      <c r="N41" s="1">
        <v>52.2</v>
      </c>
      <c r="O41" s="1">
        <v>0</v>
      </c>
      <c r="P41" s="1">
        <f t="shared" si="4"/>
        <v>45.4</v>
      </c>
      <c r="Q41" s="5">
        <f t="shared" si="10"/>
        <v>111.19999999999999</v>
      </c>
      <c r="R41" s="5"/>
      <c r="S41" s="1"/>
      <c r="T41" s="1">
        <f t="shared" si="6"/>
        <v>11</v>
      </c>
      <c r="U41" s="1">
        <f t="shared" si="7"/>
        <v>8.5506607929515415</v>
      </c>
      <c r="V41" s="1">
        <v>38.799999999999997</v>
      </c>
      <c r="W41" s="1">
        <v>52.2</v>
      </c>
      <c r="X41" s="1">
        <v>52.8</v>
      </c>
      <c r="Y41" s="1">
        <v>58.8</v>
      </c>
      <c r="Z41" s="1">
        <v>64.8</v>
      </c>
      <c r="AA41" s="1">
        <v>65.8</v>
      </c>
      <c r="AB41" s="1">
        <v>64.2</v>
      </c>
      <c r="AC41" s="1">
        <v>23.8</v>
      </c>
      <c r="AD41" s="1">
        <v>27.2</v>
      </c>
      <c r="AE41" s="1">
        <v>70.8</v>
      </c>
      <c r="AF41" s="1"/>
      <c r="AG41" s="1">
        <f t="shared" si="9"/>
        <v>44.48</v>
      </c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86</v>
      </c>
      <c r="B42" s="1" t="s">
        <v>42</v>
      </c>
      <c r="C42" s="1">
        <v>306</v>
      </c>
      <c r="D42" s="1">
        <v>360</v>
      </c>
      <c r="E42" s="1">
        <v>234</v>
      </c>
      <c r="F42" s="1">
        <v>335</v>
      </c>
      <c r="G42" s="7">
        <v>0.4</v>
      </c>
      <c r="H42" s="1">
        <v>45</v>
      </c>
      <c r="I42" s="1" t="s">
        <v>37</v>
      </c>
      <c r="J42" s="1">
        <v>257</v>
      </c>
      <c r="K42" s="1">
        <f t="shared" si="11"/>
        <v>-23</v>
      </c>
      <c r="L42" s="1"/>
      <c r="M42" s="1"/>
      <c r="N42" s="1">
        <v>54</v>
      </c>
      <c r="O42" s="1">
        <v>0</v>
      </c>
      <c r="P42" s="1">
        <f t="shared" si="4"/>
        <v>46.8</v>
      </c>
      <c r="Q42" s="5">
        <f t="shared" si="10"/>
        <v>125.79999999999995</v>
      </c>
      <c r="R42" s="5"/>
      <c r="S42" s="1"/>
      <c r="T42" s="1">
        <f t="shared" si="6"/>
        <v>11</v>
      </c>
      <c r="U42" s="1">
        <f t="shared" si="7"/>
        <v>8.3119658119658126</v>
      </c>
      <c r="V42" s="1">
        <v>42.6</v>
      </c>
      <c r="W42" s="1">
        <v>54</v>
      </c>
      <c r="X42" s="1">
        <v>52.4</v>
      </c>
      <c r="Y42" s="1">
        <v>51.2</v>
      </c>
      <c r="Z42" s="1">
        <v>56.8</v>
      </c>
      <c r="AA42" s="1">
        <v>70.599999999999994</v>
      </c>
      <c r="AB42" s="1">
        <v>72.599999999999994</v>
      </c>
      <c r="AC42" s="1">
        <v>51</v>
      </c>
      <c r="AD42" s="1">
        <v>63.4</v>
      </c>
      <c r="AE42" s="1">
        <v>74.400000000000006</v>
      </c>
      <c r="AF42" s="1" t="s">
        <v>87</v>
      </c>
      <c r="AG42" s="1">
        <f t="shared" si="9"/>
        <v>50.319999999999986</v>
      </c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88</v>
      </c>
      <c r="B43" s="1" t="s">
        <v>36</v>
      </c>
      <c r="C43" s="1">
        <v>241.99600000000001</v>
      </c>
      <c r="D43" s="1">
        <v>487.47699999999998</v>
      </c>
      <c r="E43" s="1">
        <v>190.25</v>
      </c>
      <c r="F43" s="1">
        <v>481.05</v>
      </c>
      <c r="G43" s="7">
        <v>1</v>
      </c>
      <c r="H43" s="1">
        <v>40</v>
      </c>
      <c r="I43" s="1" t="s">
        <v>37</v>
      </c>
      <c r="J43" s="1">
        <v>214.93</v>
      </c>
      <c r="K43" s="1">
        <f t="shared" si="11"/>
        <v>-24.680000000000007</v>
      </c>
      <c r="L43" s="1"/>
      <c r="M43" s="1"/>
      <c r="N43" s="1"/>
      <c r="O43" s="1">
        <v>0</v>
      </c>
      <c r="P43" s="1">
        <f t="shared" si="4"/>
        <v>38.049999999999997</v>
      </c>
      <c r="Q43" s="5"/>
      <c r="R43" s="5"/>
      <c r="S43" s="1"/>
      <c r="T43" s="1">
        <f t="shared" si="6"/>
        <v>12.642575558475691</v>
      </c>
      <c r="U43" s="1">
        <f t="shared" si="7"/>
        <v>12.642575558475691</v>
      </c>
      <c r="V43" s="1">
        <v>38.468400000000003</v>
      </c>
      <c r="W43" s="1">
        <v>53.13</v>
      </c>
      <c r="X43" s="1">
        <v>60.408200000000001</v>
      </c>
      <c r="Y43" s="1">
        <v>63.978599999999993</v>
      </c>
      <c r="Z43" s="1">
        <v>56.589399999999998</v>
      </c>
      <c r="AA43" s="1">
        <v>62.311400000000013</v>
      </c>
      <c r="AB43" s="1">
        <v>63.376199999999997</v>
      </c>
      <c r="AC43" s="1">
        <v>43.7286</v>
      </c>
      <c r="AD43" s="1">
        <v>51.214200000000012</v>
      </c>
      <c r="AE43" s="1">
        <v>62.391199999999998</v>
      </c>
      <c r="AF43" s="1"/>
      <c r="AG43" s="1">
        <f t="shared" si="9"/>
        <v>0</v>
      </c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20" t="s">
        <v>89</v>
      </c>
      <c r="B44" s="20" t="s">
        <v>42</v>
      </c>
      <c r="C44" s="20">
        <v>1644</v>
      </c>
      <c r="D44" s="20">
        <v>1194</v>
      </c>
      <c r="E44" s="20">
        <v>1039</v>
      </c>
      <c r="F44" s="20">
        <v>1567</v>
      </c>
      <c r="G44" s="21">
        <v>0.35</v>
      </c>
      <c r="H44" s="20">
        <v>40</v>
      </c>
      <c r="I44" s="20" t="s">
        <v>37</v>
      </c>
      <c r="J44" s="20">
        <v>1059</v>
      </c>
      <c r="K44" s="20">
        <f t="shared" si="11"/>
        <v>-20</v>
      </c>
      <c r="L44" s="20"/>
      <c r="M44" s="20"/>
      <c r="N44" s="20"/>
      <c r="O44" s="20">
        <v>417</v>
      </c>
      <c r="P44" s="20">
        <f t="shared" si="4"/>
        <v>207.8</v>
      </c>
      <c r="Q44" s="22">
        <f>12*P44-O44-N44-F44</f>
        <v>509.60000000000036</v>
      </c>
      <c r="R44" s="22"/>
      <c r="S44" s="20"/>
      <c r="T44" s="20">
        <f t="shared" si="6"/>
        <v>12.000000000000002</v>
      </c>
      <c r="U44" s="20">
        <f t="shared" si="7"/>
        <v>9.5476419634263703</v>
      </c>
      <c r="V44" s="20">
        <v>202</v>
      </c>
      <c r="W44" s="20">
        <v>164.2</v>
      </c>
      <c r="X44" s="20">
        <v>196</v>
      </c>
      <c r="Y44" s="20">
        <v>316.60000000000002</v>
      </c>
      <c r="Z44" s="20">
        <v>292.39999999999998</v>
      </c>
      <c r="AA44" s="20">
        <v>158.19999999999999</v>
      </c>
      <c r="AB44" s="20">
        <v>176.2</v>
      </c>
      <c r="AC44" s="20">
        <v>203</v>
      </c>
      <c r="AD44" s="20">
        <v>162.4</v>
      </c>
      <c r="AE44" s="20">
        <v>123.4</v>
      </c>
      <c r="AF44" s="20" t="s">
        <v>61</v>
      </c>
      <c r="AG44" s="20">
        <f t="shared" si="9"/>
        <v>178.36000000000013</v>
      </c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1" t="s">
        <v>90</v>
      </c>
      <c r="B45" s="11" t="s">
        <v>42</v>
      </c>
      <c r="C45" s="11"/>
      <c r="D45" s="11">
        <v>1</v>
      </c>
      <c r="E45" s="11">
        <v>1</v>
      </c>
      <c r="F45" s="11"/>
      <c r="G45" s="12">
        <v>0</v>
      </c>
      <c r="H45" s="11" t="e">
        <v>#N/A</v>
      </c>
      <c r="I45" s="11" t="s">
        <v>57</v>
      </c>
      <c r="J45" s="11">
        <v>1</v>
      </c>
      <c r="K45" s="11">
        <f t="shared" si="11"/>
        <v>0</v>
      </c>
      <c r="L45" s="11"/>
      <c r="M45" s="11"/>
      <c r="N45" s="11"/>
      <c r="O45" s="11">
        <v>0</v>
      </c>
      <c r="P45" s="11">
        <f t="shared" si="4"/>
        <v>0.2</v>
      </c>
      <c r="Q45" s="13"/>
      <c r="R45" s="13"/>
      <c r="S45" s="11"/>
      <c r="T45" s="11">
        <f t="shared" si="6"/>
        <v>0</v>
      </c>
      <c r="U45" s="11">
        <f t="shared" si="7"/>
        <v>0</v>
      </c>
      <c r="V45" s="11">
        <v>0.2</v>
      </c>
      <c r="W45" s="11">
        <v>0</v>
      </c>
      <c r="X45" s="11">
        <v>0</v>
      </c>
      <c r="Y45" s="11">
        <v>0</v>
      </c>
      <c r="Z45" s="11">
        <v>0</v>
      </c>
      <c r="AA45" s="11">
        <v>0</v>
      </c>
      <c r="AB45" s="11">
        <v>0</v>
      </c>
      <c r="AC45" s="11">
        <v>0</v>
      </c>
      <c r="AD45" s="11">
        <v>0</v>
      </c>
      <c r="AE45" s="11">
        <v>0</v>
      </c>
      <c r="AF45" s="11"/>
      <c r="AG45" s="1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91</v>
      </c>
      <c r="B46" s="1" t="s">
        <v>42</v>
      </c>
      <c r="C46" s="1">
        <v>488</v>
      </c>
      <c r="D46" s="1">
        <v>120</v>
      </c>
      <c r="E46" s="1">
        <v>501</v>
      </c>
      <c r="F46" s="1">
        <v>-4</v>
      </c>
      <c r="G46" s="7">
        <v>0.4</v>
      </c>
      <c r="H46" s="1">
        <v>40</v>
      </c>
      <c r="I46" s="1" t="s">
        <v>37</v>
      </c>
      <c r="J46" s="1">
        <v>577</v>
      </c>
      <c r="K46" s="1">
        <f t="shared" si="11"/>
        <v>-76</v>
      </c>
      <c r="L46" s="1"/>
      <c r="M46" s="1"/>
      <c r="N46" s="1"/>
      <c r="O46" s="1">
        <v>711.40000000000009</v>
      </c>
      <c r="P46" s="1">
        <f t="shared" si="4"/>
        <v>100.2</v>
      </c>
      <c r="Q46" s="5">
        <f t="shared" ref="Q46:Q48" si="12">11*P46-O46-N46-F46</f>
        <v>394.79999999999995</v>
      </c>
      <c r="R46" s="5"/>
      <c r="S46" s="1"/>
      <c r="T46" s="1">
        <f t="shared" si="6"/>
        <v>11</v>
      </c>
      <c r="U46" s="1">
        <f t="shared" si="7"/>
        <v>7.0598802395209592</v>
      </c>
      <c r="V46" s="1">
        <v>119.4</v>
      </c>
      <c r="W46" s="1">
        <v>24.8</v>
      </c>
      <c r="X46" s="1">
        <v>3.8</v>
      </c>
      <c r="Y46" s="1">
        <v>56.6</v>
      </c>
      <c r="Z46" s="1">
        <v>83.6</v>
      </c>
      <c r="AA46" s="1">
        <v>28.2</v>
      </c>
      <c r="AB46" s="1">
        <v>1.2</v>
      </c>
      <c r="AC46" s="1">
        <v>0</v>
      </c>
      <c r="AD46" s="1">
        <v>9.4</v>
      </c>
      <c r="AE46" s="1">
        <v>71.2</v>
      </c>
      <c r="AF46" s="1"/>
      <c r="AG46" s="1">
        <f>G46*Q46</f>
        <v>157.91999999999999</v>
      </c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92</v>
      </c>
      <c r="B47" s="1" t="s">
        <v>36</v>
      </c>
      <c r="C47" s="1">
        <v>687.327</v>
      </c>
      <c r="D47" s="1">
        <v>584.99400000000003</v>
      </c>
      <c r="E47" s="1">
        <v>384.65499999999997</v>
      </c>
      <c r="F47" s="1">
        <v>735.29600000000005</v>
      </c>
      <c r="G47" s="7">
        <v>1</v>
      </c>
      <c r="H47" s="1">
        <v>50</v>
      </c>
      <c r="I47" s="1" t="s">
        <v>37</v>
      </c>
      <c r="J47" s="1">
        <v>381.42</v>
      </c>
      <c r="K47" s="1">
        <f t="shared" si="11"/>
        <v>3.2349999999999568</v>
      </c>
      <c r="L47" s="1"/>
      <c r="M47" s="1"/>
      <c r="N47" s="1"/>
      <c r="O47" s="1">
        <v>76.517999999999915</v>
      </c>
      <c r="P47" s="1">
        <f t="shared" si="4"/>
        <v>76.930999999999997</v>
      </c>
      <c r="Q47" s="5">
        <f t="shared" si="12"/>
        <v>34.427000000000021</v>
      </c>
      <c r="R47" s="5"/>
      <c r="S47" s="1"/>
      <c r="T47" s="1">
        <f t="shared" si="6"/>
        <v>11</v>
      </c>
      <c r="U47" s="1">
        <f t="shared" si="7"/>
        <v>10.552495093005421</v>
      </c>
      <c r="V47" s="1">
        <v>89.316999999999993</v>
      </c>
      <c r="W47" s="1">
        <v>101.3516</v>
      </c>
      <c r="X47" s="1">
        <v>101.69799999999999</v>
      </c>
      <c r="Y47" s="1">
        <v>129.39320000000001</v>
      </c>
      <c r="Z47" s="1">
        <v>124.3288</v>
      </c>
      <c r="AA47" s="1">
        <v>110.02079999999999</v>
      </c>
      <c r="AB47" s="1">
        <v>114.21339999999999</v>
      </c>
      <c r="AC47" s="1">
        <v>88.943799999999996</v>
      </c>
      <c r="AD47" s="1">
        <v>93.069199999999995</v>
      </c>
      <c r="AE47" s="1">
        <v>121.8596</v>
      </c>
      <c r="AF47" s="1"/>
      <c r="AG47" s="1">
        <f>G47*Q47</f>
        <v>34.427000000000021</v>
      </c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93</v>
      </c>
      <c r="B48" s="1" t="s">
        <v>36</v>
      </c>
      <c r="C48" s="1">
        <v>1016.824</v>
      </c>
      <c r="D48" s="1">
        <v>1379.4469999999999</v>
      </c>
      <c r="E48" s="1">
        <v>824.85599999999999</v>
      </c>
      <c r="F48" s="1">
        <v>1370.684</v>
      </c>
      <c r="G48" s="7">
        <v>1</v>
      </c>
      <c r="H48" s="1">
        <v>50</v>
      </c>
      <c r="I48" s="1" t="s">
        <v>37</v>
      </c>
      <c r="J48" s="1">
        <v>810.9</v>
      </c>
      <c r="K48" s="1">
        <f t="shared" si="11"/>
        <v>13.956000000000017</v>
      </c>
      <c r="L48" s="1"/>
      <c r="M48" s="1"/>
      <c r="N48" s="1"/>
      <c r="O48" s="1">
        <v>261.96299999999968</v>
      </c>
      <c r="P48" s="1">
        <f t="shared" si="4"/>
        <v>164.97120000000001</v>
      </c>
      <c r="Q48" s="5">
        <f t="shared" si="12"/>
        <v>182.03620000000046</v>
      </c>
      <c r="R48" s="5"/>
      <c r="S48" s="1"/>
      <c r="T48" s="1">
        <f t="shared" si="6"/>
        <v>11</v>
      </c>
      <c r="U48" s="1">
        <f t="shared" si="7"/>
        <v>9.8965577021928652</v>
      </c>
      <c r="V48" s="1">
        <v>175.92599999999999</v>
      </c>
      <c r="W48" s="1">
        <v>190.5172</v>
      </c>
      <c r="X48" s="1">
        <v>192.84719999999999</v>
      </c>
      <c r="Y48" s="1">
        <v>220.29839999999999</v>
      </c>
      <c r="Z48" s="1">
        <v>207.7268</v>
      </c>
      <c r="AA48" s="1">
        <v>185.499</v>
      </c>
      <c r="AB48" s="1">
        <v>198.191</v>
      </c>
      <c r="AC48" s="1">
        <v>198.75960000000001</v>
      </c>
      <c r="AD48" s="1">
        <v>210.62899999999999</v>
      </c>
      <c r="AE48" s="1">
        <v>312.38659999999999</v>
      </c>
      <c r="AF48" s="1" t="s">
        <v>94</v>
      </c>
      <c r="AG48" s="1">
        <f>G48*Q48</f>
        <v>182.03620000000046</v>
      </c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4" t="s">
        <v>95</v>
      </c>
      <c r="B49" s="14" t="s">
        <v>36</v>
      </c>
      <c r="C49" s="14"/>
      <c r="D49" s="14"/>
      <c r="E49" s="14"/>
      <c r="F49" s="14"/>
      <c r="G49" s="15">
        <v>0</v>
      </c>
      <c r="H49" s="14">
        <v>40</v>
      </c>
      <c r="I49" s="14" t="s">
        <v>37</v>
      </c>
      <c r="J49" s="14"/>
      <c r="K49" s="14">
        <f t="shared" si="11"/>
        <v>0</v>
      </c>
      <c r="L49" s="14"/>
      <c r="M49" s="14"/>
      <c r="N49" s="14"/>
      <c r="O49" s="14">
        <v>0</v>
      </c>
      <c r="P49" s="14">
        <f t="shared" si="4"/>
        <v>0</v>
      </c>
      <c r="Q49" s="16"/>
      <c r="R49" s="16"/>
      <c r="S49" s="14"/>
      <c r="T49" s="14" t="e">
        <f t="shared" si="6"/>
        <v>#DIV/0!</v>
      </c>
      <c r="U49" s="14" t="e">
        <f t="shared" si="7"/>
        <v>#DIV/0!</v>
      </c>
      <c r="V49" s="14">
        <v>0</v>
      </c>
      <c r="W49" s="14">
        <v>0</v>
      </c>
      <c r="X49" s="14">
        <v>0</v>
      </c>
      <c r="Y49" s="14">
        <v>0</v>
      </c>
      <c r="Z49" s="14">
        <v>0</v>
      </c>
      <c r="AA49" s="14">
        <v>0</v>
      </c>
      <c r="AB49" s="14">
        <v>0</v>
      </c>
      <c r="AC49" s="14">
        <v>0</v>
      </c>
      <c r="AD49" s="14">
        <v>0</v>
      </c>
      <c r="AE49" s="14">
        <v>0</v>
      </c>
      <c r="AF49" s="14" t="s">
        <v>50</v>
      </c>
      <c r="AG49" s="14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96</v>
      </c>
      <c r="B50" s="1" t="s">
        <v>42</v>
      </c>
      <c r="C50" s="1">
        <v>301</v>
      </c>
      <c r="D50" s="1">
        <v>690</v>
      </c>
      <c r="E50" s="1">
        <v>364</v>
      </c>
      <c r="F50" s="1">
        <v>447</v>
      </c>
      <c r="G50" s="7">
        <v>0.45</v>
      </c>
      <c r="H50" s="1">
        <v>50</v>
      </c>
      <c r="I50" s="1" t="s">
        <v>37</v>
      </c>
      <c r="J50" s="1">
        <v>375</v>
      </c>
      <c r="K50" s="1">
        <f t="shared" si="11"/>
        <v>-11</v>
      </c>
      <c r="L50" s="1"/>
      <c r="M50" s="1"/>
      <c r="N50" s="1"/>
      <c r="O50" s="1">
        <v>0</v>
      </c>
      <c r="P50" s="1">
        <f t="shared" si="4"/>
        <v>72.8</v>
      </c>
      <c r="Q50" s="5">
        <f t="shared" ref="Q50:Q70" si="13">11*P50-O50-N50-F50</f>
        <v>353.79999999999995</v>
      </c>
      <c r="R50" s="5"/>
      <c r="S50" s="1"/>
      <c r="T50" s="1">
        <f t="shared" si="6"/>
        <v>11</v>
      </c>
      <c r="U50" s="1">
        <f t="shared" si="7"/>
        <v>6.1401098901098905</v>
      </c>
      <c r="V50" s="1">
        <v>66</v>
      </c>
      <c r="W50" s="1">
        <v>75</v>
      </c>
      <c r="X50" s="1">
        <v>89.2</v>
      </c>
      <c r="Y50" s="1">
        <v>91.8</v>
      </c>
      <c r="Z50" s="1">
        <v>76.8</v>
      </c>
      <c r="AA50" s="1">
        <v>78.599999999999994</v>
      </c>
      <c r="AB50" s="1">
        <v>84</v>
      </c>
      <c r="AC50" s="1">
        <v>81.8</v>
      </c>
      <c r="AD50" s="1">
        <v>87.6</v>
      </c>
      <c r="AE50" s="1">
        <v>110.8</v>
      </c>
      <c r="AF50" s="1" t="s">
        <v>97</v>
      </c>
      <c r="AG50" s="1">
        <f t="shared" ref="AG50:AG72" si="14">G50*Q50</f>
        <v>159.20999999999998</v>
      </c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7" t="s">
        <v>98</v>
      </c>
      <c r="B51" s="1" t="s">
        <v>36</v>
      </c>
      <c r="C51" s="1"/>
      <c r="D51" s="1"/>
      <c r="E51" s="1">
        <v>-5.5750000000000002</v>
      </c>
      <c r="F51" s="1"/>
      <c r="G51" s="7">
        <v>1</v>
      </c>
      <c r="H51" s="1">
        <v>40</v>
      </c>
      <c r="I51" s="1" t="s">
        <v>37</v>
      </c>
      <c r="J51" s="1"/>
      <c r="K51" s="1">
        <f t="shared" si="11"/>
        <v>-5.5750000000000002</v>
      </c>
      <c r="L51" s="1"/>
      <c r="M51" s="1"/>
      <c r="N51" s="1"/>
      <c r="O51" s="17"/>
      <c r="P51" s="1">
        <f t="shared" si="4"/>
        <v>-1.115</v>
      </c>
      <c r="Q51" s="18">
        <v>4</v>
      </c>
      <c r="R51" s="5"/>
      <c r="S51" s="1"/>
      <c r="T51" s="1">
        <f t="shared" si="6"/>
        <v>-3.5874439461883409</v>
      </c>
      <c r="U51" s="1">
        <f t="shared" si="7"/>
        <v>0</v>
      </c>
      <c r="V51" s="1">
        <v>-0.34399999999999997</v>
      </c>
      <c r="W51" s="1">
        <v>-0.5806</v>
      </c>
      <c r="X51" s="1">
        <v>-0.49659999999999999</v>
      </c>
      <c r="Y51" s="1">
        <v>0</v>
      </c>
      <c r="Z51" s="1">
        <v>0</v>
      </c>
      <c r="AA51" s="1">
        <v>0</v>
      </c>
      <c r="AB51" s="1">
        <v>-0.53400000000000003</v>
      </c>
      <c r="AC51" s="1">
        <v>-1.4843999999999999</v>
      </c>
      <c r="AD51" s="1">
        <v>-1.0624</v>
      </c>
      <c r="AE51" s="1">
        <v>5.2502000000000004</v>
      </c>
      <c r="AF51" s="17" t="s">
        <v>99</v>
      </c>
      <c r="AG51" s="1">
        <f t="shared" si="14"/>
        <v>4</v>
      </c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100</v>
      </c>
      <c r="B52" s="1" t="s">
        <v>42</v>
      </c>
      <c r="C52" s="1">
        <v>151</v>
      </c>
      <c r="D52" s="1">
        <v>180</v>
      </c>
      <c r="E52" s="1">
        <v>132</v>
      </c>
      <c r="F52" s="1">
        <v>159</v>
      </c>
      <c r="G52" s="7">
        <v>0.4</v>
      </c>
      <c r="H52" s="1">
        <v>40</v>
      </c>
      <c r="I52" s="1" t="s">
        <v>37</v>
      </c>
      <c r="J52" s="1">
        <v>134</v>
      </c>
      <c r="K52" s="1">
        <f t="shared" si="11"/>
        <v>-2</v>
      </c>
      <c r="L52" s="1"/>
      <c r="M52" s="1"/>
      <c r="N52" s="1">
        <v>26.8</v>
      </c>
      <c r="O52" s="1">
        <v>0</v>
      </c>
      <c r="P52" s="1">
        <f t="shared" si="4"/>
        <v>26.4</v>
      </c>
      <c r="Q52" s="5">
        <f t="shared" si="13"/>
        <v>104.59999999999997</v>
      </c>
      <c r="R52" s="5"/>
      <c r="S52" s="1"/>
      <c r="T52" s="1">
        <f t="shared" si="6"/>
        <v>11</v>
      </c>
      <c r="U52" s="1">
        <f t="shared" si="7"/>
        <v>7.037878787878789</v>
      </c>
      <c r="V52" s="1">
        <v>21.6</v>
      </c>
      <c r="W52" s="1">
        <v>26.8</v>
      </c>
      <c r="X52" s="1">
        <v>27.4</v>
      </c>
      <c r="Y52" s="1">
        <v>28.6</v>
      </c>
      <c r="Z52" s="1">
        <v>32</v>
      </c>
      <c r="AA52" s="1">
        <v>37.799999999999997</v>
      </c>
      <c r="AB52" s="1">
        <v>46.2</v>
      </c>
      <c r="AC52" s="1">
        <v>37</v>
      </c>
      <c r="AD52" s="1">
        <v>26.4</v>
      </c>
      <c r="AE52" s="1">
        <v>30.2</v>
      </c>
      <c r="AF52" s="1"/>
      <c r="AG52" s="1">
        <f t="shared" si="14"/>
        <v>41.839999999999989</v>
      </c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101</v>
      </c>
      <c r="B53" s="1" t="s">
        <v>42</v>
      </c>
      <c r="C53" s="1">
        <v>146</v>
      </c>
      <c r="D53" s="1">
        <v>42</v>
      </c>
      <c r="E53" s="1">
        <v>69</v>
      </c>
      <c r="F53" s="1">
        <v>104</v>
      </c>
      <c r="G53" s="7">
        <v>0.4</v>
      </c>
      <c r="H53" s="1">
        <v>40</v>
      </c>
      <c r="I53" s="1" t="s">
        <v>37</v>
      </c>
      <c r="J53" s="1">
        <v>79</v>
      </c>
      <c r="K53" s="1">
        <f t="shared" si="11"/>
        <v>-10</v>
      </c>
      <c r="L53" s="1"/>
      <c r="M53" s="1"/>
      <c r="N53" s="1">
        <v>15.6</v>
      </c>
      <c r="O53" s="1">
        <v>13.80000000000001</v>
      </c>
      <c r="P53" s="1">
        <f t="shared" si="4"/>
        <v>13.8</v>
      </c>
      <c r="Q53" s="5">
        <f t="shared" si="13"/>
        <v>18.400000000000006</v>
      </c>
      <c r="R53" s="5"/>
      <c r="S53" s="1"/>
      <c r="T53" s="1">
        <f t="shared" si="6"/>
        <v>11</v>
      </c>
      <c r="U53" s="1">
        <f t="shared" si="7"/>
        <v>9.6666666666666661</v>
      </c>
      <c r="V53" s="1">
        <v>14.2</v>
      </c>
      <c r="W53" s="1">
        <v>15.6</v>
      </c>
      <c r="X53" s="1">
        <v>15.4</v>
      </c>
      <c r="Y53" s="1">
        <v>19.2</v>
      </c>
      <c r="Z53" s="1">
        <v>23.6</v>
      </c>
      <c r="AA53" s="1">
        <v>26.4</v>
      </c>
      <c r="AB53" s="1">
        <v>26.2</v>
      </c>
      <c r="AC53" s="1">
        <v>23.4</v>
      </c>
      <c r="AD53" s="1">
        <v>22.4</v>
      </c>
      <c r="AE53" s="1">
        <v>23.2</v>
      </c>
      <c r="AF53" s="1"/>
      <c r="AG53" s="1">
        <f t="shared" si="14"/>
        <v>7.360000000000003</v>
      </c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102</v>
      </c>
      <c r="B54" s="1" t="s">
        <v>36</v>
      </c>
      <c r="C54" s="1">
        <v>736.24300000000005</v>
      </c>
      <c r="D54" s="1">
        <v>565.346</v>
      </c>
      <c r="E54" s="1">
        <v>512.75300000000004</v>
      </c>
      <c r="F54" s="1">
        <v>654.36</v>
      </c>
      <c r="G54" s="7">
        <v>1</v>
      </c>
      <c r="H54" s="1">
        <v>50</v>
      </c>
      <c r="I54" s="1" t="s">
        <v>37</v>
      </c>
      <c r="J54" s="1">
        <v>502.95</v>
      </c>
      <c r="K54" s="1">
        <f t="shared" si="11"/>
        <v>9.8030000000000541</v>
      </c>
      <c r="L54" s="1"/>
      <c r="M54" s="1"/>
      <c r="N54" s="1"/>
      <c r="O54" s="1">
        <v>433.27600000000001</v>
      </c>
      <c r="P54" s="1">
        <f t="shared" si="4"/>
        <v>102.5506</v>
      </c>
      <c r="Q54" s="5">
        <f t="shared" si="13"/>
        <v>40.420600000000036</v>
      </c>
      <c r="R54" s="5"/>
      <c r="S54" s="1"/>
      <c r="T54" s="1">
        <f t="shared" si="6"/>
        <v>10.999999999999998</v>
      </c>
      <c r="U54" s="1">
        <f t="shared" si="7"/>
        <v>10.605847259791751</v>
      </c>
      <c r="V54" s="1">
        <v>115.23180000000001</v>
      </c>
      <c r="W54" s="1">
        <v>98.804000000000002</v>
      </c>
      <c r="X54" s="1">
        <v>93.971199999999996</v>
      </c>
      <c r="Y54" s="1">
        <v>131.39859999999999</v>
      </c>
      <c r="Z54" s="1">
        <v>124.99460000000001</v>
      </c>
      <c r="AA54" s="1">
        <v>89.575000000000003</v>
      </c>
      <c r="AB54" s="1">
        <v>100.0256</v>
      </c>
      <c r="AC54" s="1">
        <v>88.262599999999992</v>
      </c>
      <c r="AD54" s="1">
        <v>78.892399999999995</v>
      </c>
      <c r="AE54" s="1">
        <v>93.518200000000007</v>
      </c>
      <c r="AF54" s="1"/>
      <c r="AG54" s="1">
        <f t="shared" si="14"/>
        <v>40.420600000000036</v>
      </c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103</v>
      </c>
      <c r="B55" s="1" t="s">
        <v>36</v>
      </c>
      <c r="C55" s="1">
        <v>1172.3209999999999</v>
      </c>
      <c r="D55" s="1">
        <v>1131.51</v>
      </c>
      <c r="E55" s="1">
        <v>888.53</v>
      </c>
      <c r="F55" s="1">
        <v>1193.221</v>
      </c>
      <c r="G55" s="7">
        <v>1</v>
      </c>
      <c r="H55" s="1">
        <v>50</v>
      </c>
      <c r="I55" s="1" t="s">
        <v>37</v>
      </c>
      <c r="J55" s="1">
        <v>877.6</v>
      </c>
      <c r="K55" s="1">
        <f t="shared" si="11"/>
        <v>10.92999999999995</v>
      </c>
      <c r="L55" s="1"/>
      <c r="M55" s="1"/>
      <c r="N55" s="1">
        <v>184.17339999999999</v>
      </c>
      <c r="O55" s="1">
        <v>413.43159999999989</v>
      </c>
      <c r="P55" s="1">
        <f t="shared" si="4"/>
        <v>177.70599999999999</v>
      </c>
      <c r="Q55" s="5">
        <f t="shared" si="13"/>
        <v>163.94000000000005</v>
      </c>
      <c r="R55" s="5"/>
      <c r="S55" s="1"/>
      <c r="T55" s="1">
        <f t="shared" si="6"/>
        <v>11</v>
      </c>
      <c r="U55" s="1">
        <f t="shared" si="7"/>
        <v>10.07746502650445</v>
      </c>
      <c r="V55" s="1">
        <v>192.65700000000001</v>
      </c>
      <c r="W55" s="1">
        <v>184.17339999999999</v>
      </c>
      <c r="X55" s="1">
        <v>179.9264</v>
      </c>
      <c r="Y55" s="1">
        <v>220.13220000000001</v>
      </c>
      <c r="Z55" s="1">
        <v>215.09059999999999</v>
      </c>
      <c r="AA55" s="1">
        <v>193.0564</v>
      </c>
      <c r="AB55" s="1">
        <v>198.84020000000001</v>
      </c>
      <c r="AC55" s="1">
        <v>159.619</v>
      </c>
      <c r="AD55" s="1">
        <v>148.54140000000001</v>
      </c>
      <c r="AE55" s="1">
        <v>195.94839999999999</v>
      </c>
      <c r="AF55" s="1"/>
      <c r="AG55" s="1">
        <f t="shared" si="14"/>
        <v>163.94000000000005</v>
      </c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104</v>
      </c>
      <c r="B56" s="1" t="s">
        <v>36</v>
      </c>
      <c r="C56" s="1">
        <v>237.202</v>
      </c>
      <c r="D56" s="1">
        <v>414.11799999999999</v>
      </c>
      <c r="E56" s="1">
        <v>112.69499999999999</v>
      </c>
      <c r="F56" s="1">
        <v>433.76</v>
      </c>
      <c r="G56" s="7">
        <v>1</v>
      </c>
      <c r="H56" s="1">
        <v>50</v>
      </c>
      <c r="I56" s="1" t="s">
        <v>37</v>
      </c>
      <c r="J56" s="1">
        <v>109.5</v>
      </c>
      <c r="K56" s="1">
        <f t="shared" si="11"/>
        <v>3.1949999999999932</v>
      </c>
      <c r="L56" s="1"/>
      <c r="M56" s="1"/>
      <c r="N56" s="1">
        <v>49.654600000000002</v>
      </c>
      <c r="O56" s="1">
        <v>0</v>
      </c>
      <c r="P56" s="1">
        <f t="shared" si="4"/>
        <v>22.538999999999998</v>
      </c>
      <c r="Q56" s="5"/>
      <c r="R56" s="5"/>
      <c r="S56" s="1"/>
      <c r="T56" s="1">
        <f t="shared" si="6"/>
        <v>21.447916943963797</v>
      </c>
      <c r="U56" s="1">
        <f t="shared" si="7"/>
        <v>21.447916943963797</v>
      </c>
      <c r="V56" s="1">
        <v>39.094999999999999</v>
      </c>
      <c r="W56" s="1">
        <v>49.654600000000002</v>
      </c>
      <c r="X56" s="1">
        <v>31.735800000000001</v>
      </c>
      <c r="Y56" s="1">
        <v>37.3566</v>
      </c>
      <c r="Z56" s="1">
        <v>38.6706</v>
      </c>
      <c r="AA56" s="1">
        <v>29.567799999999998</v>
      </c>
      <c r="AB56" s="1">
        <v>28.472799999999999</v>
      </c>
      <c r="AC56" s="1">
        <v>29.367799999999999</v>
      </c>
      <c r="AD56" s="1">
        <v>30.7394</v>
      </c>
      <c r="AE56" s="1">
        <v>27.356000000000002</v>
      </c>
      <c r="AF56" s="26" t="s">
        <v>124</v>
      </c>
      <c r="AG56" s="1">
        <f t="shared" si="14"/>
        <v>0</v>
      </c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105</v>
      </c>
      <c r="B57" s="1" t="s">
        <v>42</v>
      </c>
      <c r="C57" s="1">
        <v>433</v>
      </c>
      <c r="D57" s="1">
        <v>600</v>
      </c>
      <c r="E57" s="1">
        <v>285</v>
      </c>
      <c r="F57" s="1">
        <v>637</v>
      </c>
      <c r="G57" s="7">
        <v>0.4</v>
      </c>
      <c r="H57" s="1">
        <v>50</v>
      </c>
      <c r="I57" s="1" t="s">
        <v>37</v>
      </c>
      <c r="J57" s="1">
        <v>285</v>
      </c>
      <c r="K57" s="1">
        <f t="shared" si="11"/>
        <v>0</v>
      </c>
      <c r="L57" s="1"/>
      <c r="M57" s="1"/>
      <c r="N57" s="1">
        <v>86.4</v>
      </c>
      <c r="O57" s="1">
        <v>0</v>
      </c>
      <c r="P57" s="1">
        <f t="shared" si="4"/>
        <v>57</v>
      </c>
      <c r="Q57" s="5"/>
      <c r="R57" s="5"/>
      <c r="S57" s="1"/>
      <c r="T57" s="1">
        <f t="shared" si="6"/>
        <v>12.691228070175438</v>
      </c>
      <c r="U57" s="1">
        <f t="shared" si="7"/>
        <v>12.691228070175438</v>
      </c>
      <c r="V57" s="1">
        <v>63.6</v>
      </c>
      <c r="W57" s="1">
        <v>86.4</v>
      </c>
      <c r="X57" s="1">
        <v>97.8</v>
      </c>
      <c r="Y57" s="1">
        <v>112.8</v>
      </c>
      <c r="Z57" s="1">
        <v>81.2</v>
      </c>
      <c r="AA57" s="1">
        <v>82.8</v>
      </c>
      <c r="AB57" s="1">
        <v>102.8</v>
      </c>
      <c r="AC57" s="1">
        <v>50</v>
      </c>
      <c r="AD57" s="1">
        <v>51.8</v>
      </c>
      <c r="AE57" s="1">
        <v>49.8</v>
      </c>
      <c r="AF57" s="1" t="s">
        <v>106</v>
      </c>
      <c r="AG57" s="1">
        <f t="shared" si="14"/>
        <v>0</v>
      </c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107</v>
      </c>
      <c r="B58" s="1" t="s">
        <v>42</v>
      </c>
      <c r="C58" s="1">
        <v>1168</v>
      </c>
      <c r="D58" s="1">
        <v>906</v>
      </c>
      <c r="E58" s="1">
        <v>862</v>
      </c>
      <c r="F58" s="1">
        <v>1072</v>
      </c>
      <c r="G58" s="7">
        <v>0.4</v>
      </c>
      <c r="H58" s="1">
        <v>40</v>
      </c>
      <c r="I58" s="1" t="s">
        <v>37</v>
      </c>
      <c r="J58" s="1">
        <v>885</v>
      </c>
      <c r="K58" s="1">
        <f t="shared" si="11"/>
        <v>-23</v>
      </c>
      <c r="L58" s="1"/>
      <c r="M58" s="1"/>
      <c r="N58" s="1">
        <v>181.2</v>
      </c>
      <c r="O58" s="1">
        <v>371.96000000000021</v>
      </c>
      <c r="P58" s="1">
        <f t="shared" si="4"/>
        <v>172.4</v>
      </c>
      <c r="Q58" s="5">
        <f t="shared" si="13"/>
        <v>271.23999999999978</v>
      </c>
      <c r="R58" s="5"/>
      <c r="S58" s="1"/>
      <c r="T58" s="1">
        <f t="shared" si="6"/>
        <v>11</v>
      </c>
      <c r="U58" s="1">
        <f t="shared" si="7"/>
        <v>9.4266821345707665</v>
      </c>
      <c r="V58" s="1">
        <v>174</v>
      </c>
      <c r="W58" s="1">
        <v>181.2</v>
      </c>
      <c r="X58" s="1">
        <v>189.8</v>
      </c>
      <c r="Y58" s="1">
        <v>224.8</v>
      </c>
      <c r="Z58" s="1">
        <v>222</v>
      </c>
      <c r="AA58" s="1">
        <v>204.2</v>
      </c>
      <c r="AB58" s="1">
        <v>209.2</v>
      </c>
      <c r="AC58" s="1">
        <v>194.2</v>
      </c>
      <c r="AD58" s="1">
        <v>202</v>
      </c>
      <c r="AE58" s="1">
        <v>192</v>
      </c>
      <c r="AF58" s="1"/>
      <c r="AG58" s="1">
        <f t="shared" si="14"/>
        <v>108.49599999999992</v>
      </c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108</v>
      </c>
      <c r="B59" s="1" t="s">
        <v>42</v>
      </c>
      <c r="C59" s="1">
        <v>611</v>
      </c>
      <c r="D59" s="1">
        <v>1134</v>
      </c>
      <c r="E59" s="1">
        <v>748</v>
      </c>
      <c r="F59" s="1">
        <v>896</v>
      </c>
      <c r="G59" s="7">
        <v>0.4</v>
      </c>
      <c r="H59" s="1">
        <v>40</v>
      </c>
      <c r="I59" s="1" t="s">
        <v>37</v>
      </c>
      <c r="J59" s="1">
        <v>758</v>
      </c>
      <c r="K59" s="1">
        <f t="shared" si="11"/>
        <v>-10</v>
      </c>
      <c r="L59" s="1"/>
      <c r="M59" s="1"/>
      <c r="N59" s="1">
        <v>153</v>
      </c>
      <c r="O59" s="1">
        <v>320.89999999999998</v>
      </c>
      <c r="P59" s="1">
        <f t="shared" si="4"/>
        <v>149.6</v>
      </c>
      <c r="Q59" s="5">
        <f t="shared" si="13"/>
        <v>275.69999999999982</v>
      </c>
      <c r="R59" s="5"/>
      <c r="S59" s="1"/>
      <c r="T59" s="1">
        <f t="shared" si="6"/>
        <v>11</v>
      </c>
      <c r="U59" s="1">
        <f t="shared" si="7"/>
        <v>9.1570855614973272</v>
      </c>
      <c r="V59" s="1">
        <v>146.80000000000001</v>
      </c>
      <c r="W59" s="1">
        <v>153</v>
      </c>
      <c r="X59" s="1">
        <v>159</v>
      </c>
      <c r="Y59" s="1">
        <v>145.19999999999999</v>
      </c>
      <c r="Z59" s="1">
        <v>147.6</v>
      </c>
      <c r="AA59" s="1">
        <v>176.4</v>
      </c>
      <c r="AB59" s="1">
        <v>177.8</v>
      </c>
      <c r="AC59" s="1">
        <v>161</v>
      </c>
      <c r="AD59" s="1">
        <v>169.4</v>
      </c>
      <c r="AE59" s="1">
        <v>168.8</v>
      </c>
      <c r="AF59" s="1"/>
      <c r="AG59" s="1">
        <f t="shared" si="14"/>
        <v>110.27999999999993</v>
      </c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109</v>
      </c>
      <c r="B60" s="1" t="s">
        <v>36</v>
      </c>
      <c r="C60" s="1">
        <v>823.69200000000001</v>
      </c>
      <c r="D60" s="1">
        <v>512.20899999999995</v>
      </c>
      <c r="E60" s="1">
        <v>350.86700000000002</v>
      </c>
      <c r="F60" s="1">
        <v>863.19600000000003</v>
      </c>
      <c r="G60" s="7">
        <v>1</v>
      </c>
      <c r="H60" s="1">
        <v>40</v>
      </c>
      <c r="I60" s="1" t="s">
        <v>37</v>
      </c>
      <c r="J60" s="1">
        <v>356.25</v>
      </c>
      <c r="K60" s="1">
        <f t="shared" si="11"/>
        <v>-5.3829999999999814</v>
      </c>
      <c r="L60" s="1"/>
      <c r="M60" s="1"/>
      <c r="N60" s="1">
        <v>107.9682</v>
      </c>
      <c r="O60" s="1">
        <v>0</v>
      </c>
      <c r="P60" s="1">
        <f t="shared" si="4"/>
        <v>70.173400000000001</v>
      </c>
      <c r="Q60" s="5"/>
      <c r="R60" s="5"/>
      <c r="S60" s="1"/>
      <c r="T60" s="1">
        <f t="shared" si="6"/>
        <v>13.839491887239324</v>
      </c>
      <c r="U60" s="1">
        <f t="shared" si="7"/>
        <v>13.839491887239324</v>
      </c>
      <c r="V60" s="1">
        <v>79.239200000000011</v>
      </c>
      <c r="W60" s="1">
        <v>107.9682</v>
      </c>
      <c r="X60" s="1">
        <v>109.43819999999999</v>
      </c>
      <c r="Y60" s="1">
        <v>139.9418</v>
      </c>
      <c r="Z60" s="1">
        <v>143.0378</v>
      </c>
      <c r="AA60" s="1">
        <v>127.833</v>
      </c>
      <c r="AB60" s="1">
        <v>123.96980000000001</v>
      </c>
      <c r="AC60" s="1">
        <v>110.76819999999999</v>
      </c>
      <c r="AD60" s="1">
        <v>124.61920000000001</v>
      </c>
      <c r="AE60" s="1">
        <v>132.07919999999999</v>
      </c>
      <c r="AF60" s="1"/>
      <c r="AG60" s="1">
        <f t="shared" si="14"/>
        <v>0</v>
      </c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110</v>
      </c>
      <c r="B61" s="1" t="s">
        <v>36</v>
      </c>
      <c r="C61" s="1">
        <v>525.52200000000005</v>
      </c>
      <c r="D61" s="1">
        <v>512.21400000000006</v>
      </c>
      <c r="E61" s="1">
        <v>295.92</v>
      </c>
      <c r="F61" s="1">
        <v>635.11900000000003</v>
      </c>
      <c r="G61" s="7">
        <v>1</v>
      </c>
      <c r="H61" s="1">
        <v>40</v>
      </c>
      <c r="I61" s="1" t="s">
        <v>37</v>
      </c>
      <c r="J61" s="1">
        <v>304.75</v>
      </c>
      <c r="K61" s="1">
        <f t="shared" si="11"/>
        <v>-8.8299999999999841</v>
      </c>
      <c r="L61" s="1"/>
      <c r="M61" s="1"/>
      <c r="N61" s="1">
        <v>85.895200000000003</v>
      </c>
      <c r="O61" s="1">
        <v>0</v>
      </c>
      <c r="P61" s="1">
        <f t="shared" si="4"/>
        <v>59.184000000000005</v>
      </c>
      <c r="Q61" s="5"/>
      <c r="R61" s="5"/>
      <c r="S61" s="1"/>
      <c r="T61" s="1">
        <f t="shared" si="6"/>
        <v>12.182586509867532</v>
      </c>
      <c r="U61" s="1">
        <f t="shared" si="7"/>
        <v>12.182586509867532</v>
      </c>
      <c r="V61" s="1">
        <v>66.177999999999997</v>
      </c>
      <c r="W61" s="1">
        <v>85.895200000000003</v>
      </c>
      <c r="X61" s="1">
        <v>85.799599999999998</v>
      </c>
      <c r="Y61" s="1">
        <v>90.465000000000003</v>
      </c>
      <c r="Z61" s="1">
        <v>100.1366</v>
      </c>
      <c r="AA61" s="1">
        <v>114.066</v>
      </c>
      <c r="AB61" s="1">
        <v>95.105199999999996</v>
      </c>
      <c r="AC61" s="1">
        <v>73.077200000000005</v>
      </c>
      <c r="AD61" s="1">
        <v>93.453000000000003</v>
      </c>
      <c r="AE61" s="1">
        <v>108.12220000000001</v>
      </c>
      <c r="AF61" s="1"/>
      <c r="AG61" s="1">
        <f t="shared" si="14"/>
        <v>0</v>
      </c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111</v>
      </c>
      <c r="B62" s="1" t="s">
        <v>36</v>
      </c>
      <c r="C62" s="1">
        <v>774.73900000000003</v>
      </c>
      <c r="D62" s="1">
        <v>477.697</v>
      </c>
      <c r="E62" s="1">
        <v>325.55099999999999</v>
      </c>
      <c r="F62" s="1">
        <v>786.89499999999998</v>
      </c>
      <c r="G62" s="7">
        <v>1</v>
      </c>
      <c r="H62" s="1">
        <v>40</v>
      </c>
      <c r="I62" s="1" t="s">
        <v>37</v>
      </c>
      <c r="J62" s="1">
        <v>335.2</v>
      </c>
      <c r="K62" s="1">
        <f t="shared" si="11"/>
        <v>-9.6490000000000009</v>
      </c>
      <c r="L62" s="1"/>
      <c r="M62" s="1"/>
      <c r="N62" s="1">
        <v>103.5628</v>
      </c>
      <c r="O62" s="1">
        <v>0</v>
      </c>
      <c r="P62" s="1">
        <f t="shared" si="4"/>
        <v>65.110199999999992</v>
      </c>
      <c r="Q62" s="5"/>
      <c r="R62" s="5"/>
      <c r="S62" s="1"/>
      <c r="T62" s="1">
        <f t="shared" si="6"/>
        <v>13.676164410491753</v>
      </c>
      <c r="U62" s="1">
        <f t="shared" si="7"/>
        <v>13.676164410491753</v>
      </c>
      <c r="V62" s="1">
        <v>82.846800000000002</v>
      </c>
      <c r="W62" s="1">
        <v>103.5628</v>
      </c>
      <c r="X62" s="1">
        <v>101.6918</v>
      </c>
      <c r="Y62" s="1">
        <v>130.1112</v>
      </c>
      <c r="Z62" s="1">
        <v>132.7466</v>
      </c>
      <c r="AA62" s="1">
        <v>100.5874</v>
      </c>
      <c r="AB62" s="1">
        <v>86.938999999999993</v>
      </c>
      <c r="AC62" s="1">
        <v>99.968800000000002</v>
      </c>
      <c r="AD62" s="1">
        <v>113.9876</v>
      </c>
      <c r="AE62" s="1">
        <v>116.447</v>
      </c>
      <c r="AF62" s="1"/>
      <c r="AG62" s="1">
        <f t="shared" si="14"/>
        <v>0</v>
      </c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112</v>
      </c>
      <c r="B63" s="1" t="s">
        <v>36</v>
      </c>
      <c r="C63" s="1">
        <v>150.18799999999999</v>
      </c>
      <c r="D63" s="1">
        <v>93.16</v>
      </c>
      <c r="E63" s="1">
        <v>112.14100000000001</v>
      </c>
      <c r="F63" s="1">
        <v>97.76</v>
      </c>
      <c r="G63" s="7">
        <v>1</v>
      </c>
      <c r="H63" s="1">
        <v>30</v>
      </c>
      <c r="I63" s="1" t="s">
        <v>37</v>
      </c>
      <c r="J63" s="1">
        <v>123.55</v>
      </c>
      <c r="K63" s="1">
        <f t="shared" si="11"/>
        <v>-11.408999999999992</v>
      </c>
      <c r="L63" s="1"/>
      <c r="M63" s="1"/>
      <c r="N63" s="1"/>
      <c r="O63" s="1">
        <v>94.979199999999977</v>
      </c>
      <c r="P63" s="1">
        <f t="shared" si="4"/>
        <v>22.4282</v>
      </c>
      <c r="Q63" s="5">
        <f t="shared" si="13"/>
        <v>53.971000000000046</v>
      </c>
      <c r="R63" s="5"/>
      <c r="S63" s="1"/>
      <c r="T63" s="1">
        <f t="shared" si="6"/>
        <v>11.000000000000002</v>
      </c>
      <c r="U63" s="1">
        <f t="shared" si="7"/>
        <v>8.5936098304812685</v>
      </c>
      <c r="V63" s="1">
        <v>21.6858</v>
      </c>
      <c r="W63" s="1">
        <v>19.5198</v>
      </c>
      <c r="X63" s="1">
        <v>20.670999999999999</v>
      </c>
      <c r="Y63" s="1">
        <v>21.215</v>
      </c>
      <c r="Z63" s="1">
        <v>23.0244</v>
      </c>
      <c r="AA63" s="1">
        <v>30.445799999999998</v>
      </c>
      <c r="AB63" s="1">
        <v>31.700600000000001</v>
      </c>
      <c r="AC63" s="1">
        <v>19.817799999999998</v>
      </c>
      <c r="AD63" s="1">
        <v>17.847999999999999</v>
      </c>
      <c r="AE63" s="1">
        <v>31.606400000000001</v>
      </c>
      <c r="AF63" s="1" t="s">
        <v>113</v>
      </c>
      <c r="AG63" s="1">
        <f t="shared" si="14"/>
        <v>53.971000000000046</v>
      </c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114</v>
      </c>
      <c r="B64" s="1" t="s">
        <v>42</v>
      </c>
      <c r="C64" s="1">
        <v>153</v>
      </c>
      <c r="D64" s="1">
        <v>19</v>
      </c>
      <c r="E64" s="1">
        <v>90</v>
      </c>
      <c r="F64" s="1">
        <v>40</v>
      </c>
      <c r="G64" s="7">
        <v>0.6</v>
      </c>
      <c r="H64" s="1">
        <v>60</v>
      </c>
      <c r="I64" s="1" t="s">
        <v>37</v>
      </c>
      <c r="J64" s="1">
        <v>58</v>
      </c>
      <c r="K64" s="1">
        <f t="shared" si="11"/>
        <v>32</v>
      </c>
      <c r="L64" s="1"/>
      <c r="M64" s="1"/>
      <c r="N64" s="1"/>
      <c r="O64" s="1">
        <v>122.6</v>
      </c>
      <c r="P64" s="1">
        <f t="shared" si="4"/>
        <v>18</v>
      </c>
      <c r="Q64" s="5">
        <f t="shared" si="13"/>
        <v>35.400000000000006</v>
      </c>
      <c r="R64" s="5"/>
      <c r="S64" s="1"/>
      <c r="T64" s="1">
        <f t="shared" si="6"/>
        <v>11</v>
      </c>
      <c r="U64" s="1">
        <f t="shared" si="7"/>
        <v>9.0333333333333332</v>
      </c>
      <c r="V64" s="1">
        <v>19.399999999999999</v>
      </c>
      <c r="W64" s="1">
        <v>11.4</v>
      </c>
      <c r="X64" s="1">
        <v>9.4</v>
      </c>
      <c r="Y64" s="1">
        <v>8.1999999999999993</v>
      </c>
      <c r="Z64" s="1">
        <v>9.8000000000000007</v>
      </c>
      <c r="AA64" s="1">
        <v>16.600000000000001</v>
      </c>
      <c r="AB64" s="1">
        <v>14</v>
      </c>
      <c r="AC64" s="1">
        <v>11.8</v>
      </c>
      <c r="AD64" s="1">
        <v>15.4</v>
      </c>
      <c r="AE64" s="1">
        <v>15.4</v>
      </c>
      <c r="AF64" s="1" t="s">
        <v>115</v>
      </c>
      <c r="AG64" s="1">
        <f t="shared" si="14"/>
        <v>21.240000000000002</v>
      </c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116</v>
      </c>
      <c r="B65" s="1" t="s">
        <v>42</v>
      </c>
      <c r="C65" s="1">
        <v>63</v>
      </c>
      <c r="D65" s="1">
        <v>299</v>
      </c>
      <c r="E65" s="1">
        <v>79</v>
      </c>
      <c r="F65" s="1">
        <v>232</v>
      </c>
      <c r="G65" s="7">
        <v>0.35</v>
      </c>
      <c r="H65" s="1">
        <v>50</v>
      </c>
      <c r="I65" s="1" t="s">
        <v>37</v>
      </c>
      <c r="J65" s="1">
        <v>83</v>
      </c>
      <c r="K65" s="1">
        <f t="shared" si="11"/>
        <v>-4</v>
      </c>
      <c r="L65" s="1"/>
      <c r="M65" s="1"/>
      <c r="N65" s="1"/>
      <c r="O65" s="1">
        <v>0</v>
      </c>
      <c r="P65" s="1">
        <f t="shared" si="4"/>
        <v>15.8</v>
      </c>
      <c r="Q65" s="5"/>
      <c r="R65" s="5"/>
      <c r="S65" s="1"/>
      <c r="T65" s="1">
        <f t="shared" si="6"/>
        <v>14.683544303797468</v>
      </c>
      <c r="U65" s="1">
        <f t="shared" si="7"/>
        <v>14.683544303797468</v>
      </c>
      <c r="V65" s="1">
        <v>14.6</v>
      </c>
      <c r="W65" s="1">
        <v>26.6</v>
      </c>
      <c r="X65" s="1">
        <v>31.2</v>
      </c>
      <c r="Y65" s="1">
        <v>26.4</v>
      </c>
      <c r="Z65" s="1">
        <v>22.8</v>
      </c>
      <c r="AA65" s="1">
        <v>25.4</v>
      </c>
      <c r="AB65" s="1">
        <v>30</v>
      </c>
      <c r="AC65" s="1">
        <v>29.2</v>
      </c>
      <c r="AD65" s="1">
        <v>33.4</v>
      </c>
      <c r="AE65" s="1">
        <v>34.799999999999997</v>
      </c>
      <c r="AF65" s="1"/>
      <c r="AG65" s="1">
        <f t="shared" si="14"/>
        <v>0</v>
      </c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117</v>
      </c>
      <c r="B66" s="1" t="s">
        <v>42</v>
      </c>
      <c r="C66" s="1">
        <v>434</v>
      </c>
      <c r="D66" s="1">
        <v>300</v>
      </c>
      <c r="E66" s="1">
        <v>311</v>
      </c>
      <c r="F66" s="1">
        <v>284</v>
      </c>
      <c r="G66" s="7">
        <v>0.37</v>
      </c>
      <c r="H66" s="1">
        <v>50</v>
      </c>
      <c r="I66" s="1" t="s">
        <v>37</v>
      </c>
      <c r="J66" s="1">
        <v>315</v>
      </c>
      <c r="K66" s="1">
        <f t="shared" si="11"/>
        <v>-4</v>
      </c>
      <c r="L66" s="1"/>
      <c r="M66" s="1"/>
      <c r="N66" s="1">
        <v>57.2</v>
      </c>
      <c r="O66" s="1">
        <v>7.7600000000001046</v>
      </c>
      <c r="P66" s="1">
        <f t="shared" si="4"/>
        <v>62.2</v>
      </c>
      <c r="Q66" s="5">
        <f t="shared" si="13"/>
        <v>335.2399999999999</v>
      </c>
      <c r="R66" s="5"/>
      <c r="S66" s="1"/>
      <c r="T66" s="1">
        <f t="shared" si="6"/>
        <v>11</v>
      </c>
      <c r="U66" s="1">
        <f t="shared" si="7"/>
        <v>5.6102893890675256</v>
      </c>
      <c r="V66" s="1">
        <v>52.4</v>
      </c>
      <c r="W66" s="1">
        <v>57.2</v>
      </c>
      <c r="X66" s="1">
        <v>56.4</v>
      </c>
      <c r="Y66" s="1">
        <v>71.400000000000006</v>
      </c>
      <c r="Z66" s="1">
        <v>75.2</v>
      </c>
      <c r="AA66" s="1">
        <v>57.6</v>
      </c>
      <c r="AB66" s="1">
        <v>61.2</v>
      </c>
      <c r="AC66" s="1">
        <v>72</v>
      </c>
      <c r="AD66" s="1">
        <v>67.599999999999994</v>
      </c>
      <c r="AE66" s="1">
        <v>73.2</v>
      </c>
      <c r="AF66" s="1" t="s">
        <v>97</v>
      </c>
      <c r="AG66" s="1">
        <f t="shared" si="14"/>
        <v>124.03879999999997</v>
      </c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118</v>
      </c>
      <c r="B67" s="1" t="s">
        <v>42</v>
      </c>
      <c r="C67" s="1">
        <v>63</v>
      </c>
      <c r="D67" s="1">
        <v>30</v>
      </c>
      <c r="E67" s="1">
        <v>58</v>
      </c>
      <c r="F67" s="1">
        <v>19</v>
      </c>
      <c r="G67" s="7">
        <v>0.4</v>
      </c>
      <c r="H67" s="1">
        <v>30</v>
      </c>
      <c r="I67" s="1" t="s">
        <v>37</v>
      </c>
      <c r="J67" s="1">
        <v>60</v>
      </c>
      <c r="K67" s="1">
        <f t="shared" si="11"/>
        <v>-2</v>
      </c>
      <c r="L67" s="1"/>
      <c r="M67" s="1"/>
      <c r="N67" s="1"/>
      <c r="O67" s="1">
        <v>40</v>
      </c>
      <c r="P67" s="1">
        <f t="shared" si="4"/>
        <v>11.6</v>
      </c>
      <c r="Q67" s="5">
        <f t="shared" si="13"/>
        <v>68.599999999999994</v>
      </c>
      <c r="R67" s="5"/>
      <c r="S67" s="1"/>
      <c r="T67" s="1">
        <f t="shared" si="6"/>
        <v>11</v>
      </c>
      <c r="U67" s="1">
        <f t="shared" si="7"/>
        <v>5.0862068965517242</v>
      </c>
      <c r="V67" s="1">
        <v>10.4</v>
      </c>
      <c r="W67" s="1">
        <v>10</v>
      </c>
      <c r="X67" s="1">
        <v>11.4</v>
      </c>
      <c r="Y67" s="1">
        <v>6.2</v>
      </c>
      <c r="Z67" s="1">
        <v>5.2</v>
      </c>
      <c r="AA67" s="1">
        <v>11.2</v>
      </c>
      <c r="AB67" s="1">
        <v>12.6</v>
      </c>
      <c r="AC67" s="1">
        <v>2.4</v>
      </c>
      <c r="AD67" s="1">
        <v>-2.2000000000000002</v>
      </c>
      <c r="AE67" s="1">
        <v>6.8</v>
      </c>
      <c r="AF67" s="1" t="s">
        <v>81</v>
      </c>
      <c r="AG67" s="1">
        <f t="shared" si="14"/>
        <v>27.439999999999998</v>
      </c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119</v>
      </c>
      <c r="B68" s="1" t="s">
        <v>42</v>
      </c>
      <c r="C68" s="1">
        <v>46</v>
      </c>
      <c r="D68" s="1">
        <v>144</v>
      </c>
      <c r="E68" s="1">
        <v>29</v>
      </c>
      <c r="F68" s="1">
        <v>137</v>
      </c>
      <c r="G68" s="7">
        <v>0.6</v>
      </c>
      <c r="H68" s="1">
        <v>55</v>
      </c>
      <c r="I68" s="1" t="s">
        <v>37</v>
      </c>
      <c r="J68" s="1">
        <v>29</v>
      </c>
      <c r="K68" s="1">
        <f t="shared" si="11"/>
        <v>0</v>
      </c>
      <c r="L68" s="1"/>
      <c r="M68" s="1"/>
      <c r="N68" s="1"/>
      <c r="O68" s="1">
        <v>0</v>
      </c>
      <c r="P68" s="1">
        <f t="shared" si="4"/>
        <v>5.8</v>
      </c>
      <c r="Q68" s="5"/>
      <c r="R68" s="5"/>
      <c r="S68" s="1"/>
      <c r="T68" s="1">
        <f t="shared" si="6"/>
        <v>23.620689655172413</v>
      </c>
      <c r="U68" s="1">
        <f t="shared" si="7"/>
        <v>23.620689655172413</v>
      </c>
      <c r="V68" s="1">
        <v>6.4</v>
      </c>
      <c r="W68" s="1">
        <v>14</v>
      </c>
      <c r="X68" s="1">
        <v>15.2</v>
      </c>
      <c r="Y68" s="1">
        <v>14.2</v>
      </c>
      <c r="Z68" s="1">
        <v>12.4</v>
      </c>
      <c r="AA68" s="1">
        <v>12</v>
      </c>
      <c r="AB68" s="1">
        <v>16</v>
      </c>
      <c r="AC68" s="1">
        <v>9.4</v>
      </c>
      <c r="AD68" s="1">
        <v>14</v>
      </c>
      <c r="AE68" s="1">
        <v>15.6</v>
      </c>
      <c r="AF68" s="26" t="s">
        <v>120</v>
      </c>
      <c r="AG68" s="1">
        <f t="shared" si="14"/>
        <v>0</v>
      </c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121</v>
      </c>
      <c r="B69" s="1" t="s">
        <v>42</v>
      </c>
      <c r="C69" s="1">
        <v>82</v>
      </c>
      <c r="D69" s="1">
        <v>66</v>
      </c>
      <c r="E69" s="1">
        <v>66</v>
      </c>
      <c r="F69" s="1">
        <v>42</v>
      </c>
      <c r="G69" s="7">
        <v>0.45</v>
      </c>
      <c r="H69" s="1">
        <v>40</v>
      </c>
      <c r="I69" s="1" t="s">
        <v>37</v>
      </c>
      <c r="J69" s="1">
        <v>81</v>
      </c>
      <c r="K69" s="1">
        <f t="shared" si="11"/>
        <v>-15</v>
      </c>
      <c r="L69" s="1"/>
      <c r="M69" s="1"/>
      <c r="N69" s="1"/>
      <c r="O69" s="1">
        <v>0</v>
      </c>
      <c r="P69" s="1">
        <f t="shared" si="4"/>
        <v>13.2</v>
      </c>
      <c r="Q69" s="5">
        <f>10*P69-O69-N69-F69</f>
        <v>90</v>
      </c>
      <c r="R69" s="5"/>
      <c r="S69" s="1"/>
      <c r="T69" s="1">
        <f t="shared" si="6"/>
        <v>10</v>
      </c>
      <c r="U69" s="1">
        <f t="shared" si="7"/>
        <v>3.1818181818181821</v>
      </c>
      <c r="V69" s="1">
        <v>7.8</v>
      </c>
      <c r="W69" s="1">
        <v>14.6</v>
      </c>
      <c r="X69" s="1">
        <v>14.2</v>
      </c>
      <c r="Y69" s="1">
        <v>11.2</v>
      </c>
      <c r="Z69" s="1">
        <v>6.4</v>
      </c>
      <c r="AA69" s="1">
        <v>8.8000000000000007</v>
      </c>
      <c r="AB69" s="1">
        <v>20.8</v>
      </c>
      <c r="AC69" s="1">
        <v>17</v>
      </c>
      <c r="AD69" s="1">
        <v>16.600000000000001</v>
      </c>
      <c r="AE69" s="1">
        <v>19</v>
      </c>
      <c r="AF69" s="1" t="s">
        <v>122</v>
      </c>
      <c r="AG69" s="1">
        <f t="shared" si="14"/>
        <v>40.5</v>
      </c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123</v>
      </c>
      <c r="B70" s="1" t="s">
        <v>42</v>
      </c>
      <c r="C70" s="1">
        <v>140</v>
      </c>
      <c r="D70" s="1">
        <v>240</v>
      </c>
      <c r="E70" s="1">
        <v>138</v>
      </c>
      <c r="F70" s="1">
        <v>193</v>
      </c>
      <c r="G70" s="7">
        <v>0.4</v>
      </c>
      <c r="H70" s="1">
        <v>50</v>
      </c>
      <c r="I70" s="1" t="s">
        <v>37</v>
      </c>
      <c r="J70" s="1">
        <v>142</v>
      </c>
      <c r="K70" s="1">
        <f t="shared" ref="K70:K96" si="15">E70-J70</f>
        <v>-4</v>
      </c>
      <c r="L70" s="1"/>
      <c r="M70" s="1"/>
      <c r="N70" s="1"/>
      <c r="O70" s="1">
        <v>0</v>
      </c>
      <c r="P70" s="1">
        <f t="shared" si="4"/>
        <v>27.6</v>
      </c>
      <c r="Q70" s="5">
        <f t="shared" si="13"/>
        <v>110.60000000000002</v>
      </c>
      <c r="R70" s="5"/>
      <c r="S70" s="1"/>
      <c r="T70" s="1">
        <f t="shared" si="6"/>
        <v>11</v>
      </c>
      <c r="U70" s="1">
        <f t="shared" si="7"/>
        <v>6.9927536231884053</v>
      </c>
      <c r="V70" s="1">
        <v>16.8</v>
      </c>
      <c r="W70" s="1">
        <v>19</v>
      </c>
      <c r="X70" s="1">
        <v>31.8</v>
      </c>
      <c r="Y70" s="1">
        <v>39.799999999999997</v>
      </c>
      <c r="Z70" s="1">
        <v>31.2</v>
      </c>
      <c r="AA70" s="1">
        <v>24.2</v>
      </c>
      <c r="AB70" s="1">
        <v>28.6</v>
      </c>
      <c r="AC70" s="1">
        <v>26.8</v>
      </c>
      <c r="AD70" s="1">
        <v>31.6</v>
      </c>
      <c r="AE70" s="1">
        <v>32.4</v>
      </c>
      <c r="AF70" s="1"/>
      <c r="AG70" s="1">
        <f t="shared" si="14"/>
        <v>44.240000000000009</v>
      </c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125</v>
      </c>
      <c r="B71" s="1" t="s">
        <v>42</v>
      </c>
      <c r="C71" s="1"/>
      <c r="D71" s="1">
        <v>30</v>
      </c>
      <c r="E71" s="1"/>
      <c r="F71" s="1">
        <v>30</v>
      </c>
      <c r="G71" s="7">
        <v>0.4</v>
      </c>
      <c r="H71" s="1">
        <v>55</v>
      </c>
      <c r="I71" s="1" t="s">
        <v>37</v>
      </c>
      <c r="J71" s="1"/>
      <c r="K71" s="1">
        <f t="shared" si="15"/>
        <v>0</v>
      </c>
      <c r="L71" s="1"/>
      <c r="M71" s="1"/>
      <c r="N71" s="1"/>
      <c r="O71" s="1">
        <v>0</v>
      </c>
      <c r="P71" s="1">
        <f t="shared" ref="P71:P96" si="16">E71/5</f>
        <v>0</v>
      </c>
      <c r="Q71" s="5"/>
      <c r="R71" s="5"/>
      <c r="S71" s="1"/>
      <c r="T71" s="1" t="e">
        <f t="shared" ref="T71:T96" si="17">(F71+N71+O71+Q71)/P71</f>
        <v>#DIV/0!</v>
      </c>
      <c r="U71" s="1" t="e">
        <f t="shared" ref="U71:U96" si="18">(F71+N71+O71)/P71</f>
        <v>#DIV/0!</v>
      </c>
      <c r="V71" s="1">
        <v>0</v>
      </c>
      <c r="W71" s="1">
        <v>0.4</v>
      </c>
      <c r="X71" s="1">
        <v>0.8</v>
      </c>
      <c r="Y71" s="1">
        <v>3.8</v>
      </c>
      <c r="Z71" s="1">
        <v>3.4</v>
      </c>
      <c r="AA71" s="1">
        <v>0.6</v>
      </c>
      <c r="AB71" s="1">
        <v>1.2</v>
      </c>
      <c r="AC71" s="1">
        <v>2.2000000000000002</v>
      </c>
      <c r="AD71" s="1">
        <v>1.6</v>
      </c>
      <c r="AE71" s="1">
        <v>1</v>
      </c>
      <c r="AF71" s="1" t="s">
        <v>126</v>
      </c>
      <c r="AG71" s="1">
        <f t="shared" si="14"/>
        <v>0</v>
      </c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127</v>
      </c>
      <c r="B72" s="1" t="s">
        <v>36</v>
      </c>
      <c r="C72" s="1">
        <v>120.913</v>
      </c>
      <c r="D72" s="1">
        <v>311.88900000000001</v>
      </c>
      <c r="E72" s="1">
        <v>110.277</v>
      </c>
      <c r="F72" s="1">
        <v>208.13200000000001</v>
      </c>
      <c r="G72" s="7">
        <v>1</v>
      </c>
      <c r="H72" s="1">
        <v>55</v>
      </c>
      <c r="I72" s="1" t="s">
        <v>37</v>
      </c>
      <c r="J72" s="1">
        <v>107.1</v>
      </c>
      <c r="K72" s="1">
        <f t="shared" si="15"/>
        <v>3.1770000000000067</v>
      </c>
      <c r="L72" s="1"/>
      <c r="M72" s="1"/>
      <c r="N72" s="1"/>
      <c r="O72" s="1">
        <v>100</v>
      </c>
      <c r="P72" s="1">
        <f t="shared" si="16"/>
        <v>22.055399999999999</v>
      </c>
      <c r="Q72" s="5"/>
      <c r="R72" s="5"/>
      <c r="S72" s="1"/>
      <c r="T72" s="1">
        <f t="shared" si="17"/>
        <v>13.970818937765809</v>
      </c>
      <c r="U72" s="1">
        <f t="shared" si="18"/>
        <v>13.970818937765809</v>
      </c>
      <c r="V72" s="1">
        <v>26.075399999999998</v>
      </c>
      <c r="W72" s="1">
        <v>36.816800000000001</v>
      </c>
      <c r="X72" s="1">
        <v>30.503</v>
      </c>
      <c r="Y72" s="1">
        <v>30.254999999999999</v>
      </c>
      <c r="Z72" s="1">
        <v>28.8</v>
      </c>
      <c r="AA72" s="1">
        <v>28.55</v>
      </c>
      <c r="AB72" s="1">
        <v>36.019599999999997</v>
      </c>
      <c r="AC72" s="1">
        <v>43.8474</v>
      </c>
      <c r="AD72" s="1">
        <v>56.447400000000002</v>
      </c>
      <c r="AE72" s="1">
        <v>57.400599999999997</v>
      </c>
      <c r="AF72" s="1" t="s">
        <v>128</v>
      </c>
      <c r="AG72" s="1">
        <f t="shared" si="14"/>
        <v>0</v>
      </c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4" t="s">
        <v>129</v>
      </c>
      <c r="B73" s="14" t="s">
        <v>42</v>
      </c>
      <c r="C73" s="14"/>
      <c r="D73" s="14"/>
      <c r="E73" s="14"/>
      <c r="F73" s="14"/>
      <c r="G73" s="15">
        <v>0</v>
      </c>
      <c r="H73" s="14">
        <v>40</v>
      </c>
      <c r="I73" s="14" t="s">
        <v>37</v>
      </c>
      <c r="J73" s="14"/>
      <c r="K73" s="14">
        <f t="shared" si="15"/>
        <v>0</v>
      </c>
      <c r="L73" s="14"/>
      <c r="M73" s="14"/>
      <c r="N73" s="14"/>
      <c r="O73" s="14">
        <v>0</v>
      </c>
      <c r="P73" s="14">
        <f t="shared" si="16"/>
        <v>0</v>
      </c>
      <c r="Q73" s="16"/>
      <c r="R73" s="16"/>
      <c r="S73" s="14"/>
      <c r="T73" s="14" t="e">
        <f t="shared" si="17"/>
        <v>#DIV/0!</v>
      </c>
      <c r="U73" s="14" t="e">
        <f t="shared" si="18"/>
        <v>#DIV/0!</v>
      </c>
      <c r="V73" s="14">
        <v>0</v>
      </c>
      <c r="W73" s="14">
        <v>0</v>
      </c>
      <c r="X73" s="14">
        <v>0</v>
      </c>
      <c r="Y73" s="14">
        <v>0</v>
      </c>
      <c r="Z73" s="14">
        <v>0</v>
      </c>
      <c r="AA73" s="14">
        <v>0</v>
      </c>
      <c r="AB73" s="14">
        <v>0</v>
      </c>
      <c r="AC73" s="14">
        <v>0</v>
      </c>
      <c r="AD73" s="14">
        <v>0</v>
      </c>
      <c r="AE73" s="14">
        <v>0</v>
      </c>
      <c r="AF73" s="14" t="s">
        <v>50</v>
      </c>
      <c r="AG73" s="14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4" t="s">
        <v>130</v>
      </c>
      <c r="B74" s="14" t="s">
        <v>42</v>
      </c>
      <c r="C74" s="14"/>
      <c r="D74" s="14"/>
      <c r="E74" s="14"/>
      <c r="F74" s="14"/>
      <c r="G74" s="15">
        <v>0</v>
      </c>
      <c r="H74" s="14">
        <v>35</v>
      </c>
      <c r="I74" s="14" t="s">
        <v>37</v>
      </c>
      <c r="J74" s="14"/>
      <c r="K74" s="14">
        <f t="shared" si="15"/>
        <v>0</v>
      </c>
      <c r="L74" s="14"/>
      <c r="M74" s="14"/>
      <c r="N74" s="14"/>
      <c r="O74" s="14">
        <v>0</v>
      </c>
      <c r="P74" s="14">
        <f t="shared" si="16"/>
        <v>0</v>
      </c>
      <c r="Q74" s="16"/>
      <c r="R74" s="16"/>
      <c r="S74" s="14"/>
      <c r="T74" s="14" t="e">
        <f t="shared" si="17"/>
        <v>#DIV/0!</v>
      </c>
      <c r="U74" s="14" t="e">
        <f t="shared" si="18"/>
        <v>#DIV/0!</v>
      </c>
      <c r="V74" s="14">
        <v>0</v>
      </c>
      <c r="W74" s="14">
        <v>0</v>
      </c>
      <c r="X74" s="14">
        <v>0</v>
      </c>
      <c r="Y74" s="14">
        <v>0</v>
      </c>
      <c r="Z74" s="14">
        <v>0</v>
      </c>
      <c r="AA74" s="14">
        <v>0</v>
      </c>
      <c r="AB74" s="14">
        <v>0</v>
      </c>
      <c r="AC74" s="14">
        <v>0</v>
      </c>
      <c r="AD74" s="14">
        <v>0</v>
      </c>
      <c r="AE74" s="14">
        <v>0</v>
      </c>
      <c r="AF74" s="14" t="s">
        <v>50</v>
      </c>
      <c r="AG74" s="14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23" t="s">
        <v>131</v>
      </c>
      <c r="B75" s="23" t="s">
        <v>36</v>
      </c>
      <c r="C75" s="23">
        <v>1337.704</v>
      </c>
      <c r="D75" s="23">
        <v>941.4</v>
      </c>
      <c r="E75" s="23">
        <v>902.27</v>
      </c>
      <c r="F75" s="23">
        <v>1231.3420000000001</v>
      </c>
      <c r="G75" s="24">
        <v>1</v>
      </c>
      <c r="H75" s="23">
        <v>60</v>
      </c>
      <c r="I75" s="23" t="s">
        <v>37</v>
      </c>
      <c r="J75" s="23">
        <v>906.59500000000003</v>
      </c>
      <c r="K75" s="23">
        <f t="shared" si="15"/>
        <v>-4.3250000000000455</v>
      </c>
      <c r="L75" s="23"/>
      <c r="M75" s="23"/>
      <c r="N75" s="23"/>
      <c r="O75" s="23">
        <v>0</v>
      </c>
      <c r="P75" s="23">
        <f t="shared" si="16"/>
        <v>180.45400000000001</v>
      </c>
      <c r="Q75" s="25">
        <f t="shared" ref="Q75:Q77" si="19">8*P75-O75-N75-F75</f>
        <v>212.28999999999996</v>
      </c>
      <c r="R75" s="25"/>
      <c r="S75" s="23"/>
      <c r="T75" s="23">
        <f t="shared" si="17"/>
        <v>8</v>
      </c>
      <c r="U75" s="23">
        <f t="shared" si="18"/>
        <v>6.8235783080452634</v>
      </c>
      <c r="V75" s="23">
        <v>184.65479999999999</v>
      </c>
      <c r="W75" s="23">
        <v>179.82859999999999</v>
      </c>
      <c r="X75" s="23">
        <v>187.52539999999999</v>
      </c>
      <c r="Y75" s="23">
        <v>240.7962</v>
      </c>
      <c r="Z75" s="23">
        <v>238.33840000000001</v>
      </c>
      <c r="AA75" s="23">
        <v>196.00739999999999</v>
      </c>
      <c r="AB75" s="23">
        <v>200.1096</v>
      </c>
      <c r="AC75" s="23">
        <v>177.82900000000001</v>
      </c>
      <c r="AD75" s="23">
        <v>170.0326</v>
      </c>
      <c r="AE75" s="23">
        <v>184.52279999999999</v>
      </c>
      <c r="AF75" s="23" t="s">
        <v>132</v>
      </c>
      <c r="AG75" s="23">
        <f>G75*Q75</f>
        <v>212.28999999999996</v>
      </c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23" t="s">
        <v>133</v>
      </c>
      <c r="B76" s="23" t="s">
        <v>36</v>
      </c>
      <c r="C76" s="23">
        <v>1451.905</v>
      </c>
      <c r="D76" s="23">
        <v>1026.2149999999999</v>
      </c>
      <c r="E76" s="23">
        <v>1265.883</v>
      </c>
      <c r="F76" s="23">
        <v>873.399</v>
      </c>
      <c r="G76" s="24">
        <v>1</v>
      </c>
      <c r="H76" s="23">
        <v>60</v>
      </c>
      <c r="I76" s="23" t="s">
        <v>37</v>
      </c>
      <c r="J76" s="23">
        <v>1272.3</v>
      </c>
      <c r="K76" s="23">
        <f t="shared" si="15"/>
        <v>-6.4169999999999163</v>
      </c>
      <c r="L76" s="23"/>
      <c r="M76" s="23"/>
      <c r="N76" s="23"/>
      <c r="O76" s="23">
        <v>1048.0186000000001</v>
      </c>
      <c r="P76" s="23">
        <f t="shared" si="16"/>
        <v>253.17660000000001</v>
      </c>
      <c r="Q76" s="25">
        <f t="shared" si="19"/>
        <v>103.99519999999995</v>
      </c>
      <c r="R76" s="25"/>
      <c r="S76" s="23"/>
      <c r="T76" s="23">
        <f t="shared" si="17"/>
        <v>8</v>
      </c>
      <c r="U76" s="23">
        <f t="shared" si="18"/>
        <v>7.5892384999245595</v>
      </c>
      <c r="V76" s="23">
        <v>291.95780000000002</v>
      </c>
      <c r="W76" s="23">
        <v>269.57499999999999</v>
      </c>
      <c r="X76" s="23">
        <v>245.87639999999999</v>
      </c>
      <c r="Y76" s="23">
        <v>337.279</v>
      </c>
      <c r="Z76" s="23">
        <v>334.23700000000002</v>
      </c>
      <c r="AA76" s="23">
        <v>308.58199999999999</v>
      </c>
      <c r="AB76" s="23">
        <v>328.053</v>
      </c>
      <c r="AC76" s="23">
        <v>307.38659999999999</v>
      </c>
      <c r="AD76" s="23">
        <v>314.75560000000002</v>
      </c>
      <c r="AE76" s="23">
        <v>252.93639999999999</v>
      </c>
      <c r="AF76" s="23" t="s">
        <v>134</v>
      </c>
      <c r="AG76" s="23">
        <f>G76*Q76</f>
        <v>103.99519999999995</v>
      </c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23" t="s">
        <v>135</v>
      </c>
      <c r="B77" s="23" t="s">
        <v>36</v>
      </c>
      <c r="C77" s="23">
        <v>2476.9830000000002</v>
      </c>
      <c r="D77" s="23">
        <v>2470.3429999999998</v>
      </c>
      <c r="E77" s="23">
        <v>2516.7060000000001</v>
      </c>
      <c r="F77" s="23">
        <v>1631.423</v>
      </c>
      <c r="G77" s="24">
        <v>1</v>
      </c>
      <c r="H77" s="23">
        <v>60</v>
      </c>
      <c r="I77" s="23" t="s">
        <v>37</v>
      </c>
      <c r="J77" s="23">
        <v>2532.5</v>
      </c>
      <c r="K77" s="23">
        <f t="shared" si="15"/>
        <v>-15.793999999999869</v>
      </c>
      <c r="L77" s="23"/>
      <c r="M77" s="23"/>
      <c r="N77" s="23">
        <v>50</v>
      </c>
      <c r="O77" s="23">
        <v>800</v>
      </c>
      <c r="P77" s="23">
        <f t="shared" si="16"/>
        <v>503.34120000000001</v>
      </c>
      <c r="Q77" s="25">
        <f t="shared" si="19"/>
        <v>1545.3066000000001</v>
      </c>
      <c r="R77" s="25"/>
      <c r="S77" s="23"/>
      <c r="T77" s="23">
        <f t="shared" si="17"/>
        <v>7.9999999999999991</v>
      </c>
      <c r="U77" s="23">
        <f t="shared" si="18"/>
        <v>4.9299024200681361</v>
      </c>
      <c r="V77" s="23">
        <v>619.58420000000001</v>
      </c>
      <c r="W77" s="23">
        <v>691.99199999999996</v>
      </c>
      <c r="X77" s="23">
        <v>658.73159999999996</v>
      </c>
      <c r="Y77" s="23">
        <v>864.74779999999987</v>
      </c>
      <c r="Z77" s="23">
        <v>814.27459999999996</v>
      </c>
      <c r="AA77" s="23">
        <v>561.61580000000004</v>
      </c>
      <c r="AB77" s="23">
        <v>625.89979999999991</v>
      </c>
      <c r="AC77" s="23">
        <v>502.97840000000002</v>
      </c>
      <c r="AD77" s="23">
        <v>452.58859999999999</v>
      </c>
      <c r="AE77" s="23">
        <v>292.54039999999998</v>
      </c>
      <c r="AF77" s="23" t="s">
        <v>136</v>
      </c>
      <c r="AG77" s="23">
        <f>G77*Q77</f>
        <v>1545.3066000000001</v>
      </c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20" t="s">
        <v>137</v>
      </c>
      <c r="B78" s="20" t="s">
        <v>36</v>
      </c>
      <c r="C78" s="20">
        <v>1441.3040000000001</v>
      </c>
      <c r="D78" s="20">
        <v>4626.6880000000001</v>
      </c>
      <c r="E78" s="20">
        <v>1513.998</v>
      </c>
      <c r="F78" s="20">
        <v>4216.3919999999998</v>
      </c>
      <c r="G78" s="21">
        <v>1</v>
      </c>
      <c r="H78" s="20">
        <v>60</v>
      </c>
      <c r="I78" s="20" t="s">
        <v>37</v>
      </c>
      <c r="J78" s="20">
        <v>1539.9</v>
      </c>
      <c r="K78" s="20">
        <f t="shared" si="15"/>
        <v>-25.902000000000044</v>
      </c>
      <c r="L78" s="20"/>
      <c r="M78" s="20"/>
      <c r="N78" s="20">
        <v>800</v>
      </c>
      <c r="O78" s="20">
        <v>0</v>
      </c>
      <c r="P78" s="20">
        <f t="shared" si="16"/>
        <v>302.7996</v>
      </c>
      <c r="Q78" s="22"/>
      <c r="R78" s="22"/>
      <c r="S78" s="20"/>
      <c r="T78" s="20">
        <f t="shared" si="17"/>
        <v>16.566706164737337</v>
      </c>
      <c r="U78" s="20">
        <f t="shared" si="18"/>
        <v>16.566706164737337</v>
      </c>
      <c r="V78" s="20">
        <v>283.36419999999998</v>
      </c>
      <c r="W78" s="20">
        <v>297.041</v>
      </c>
      <c r="X78" s="20">
        <v>307.69240000000002</v>
      </c>
      <c r="Y78" s="20">
        <v>319.66379999999998</v>
      </c>
      <c r="Z78" s="20">
        <v>312.93819999999999</v>
      </c>
      <c r="AA78" s="20">
        <v>330.69240000000002</v>
      </c>
      <c r="AB78" s="20">
        <v>329.08199999999999</v>
      </c>
      <c r="AC78" s="20">
        <v>406.68599999999998</v>
      </c>
      <c r="AD78" s="20">
        <v>455.72500000000002</v>
      </c>
      <c r="AE78" s="20">
        <v>549.23320000000001</v>
      </c>
      <c r="AF78" s="20" t="s">
        <v>44</v>
      </c>
      <c r="AG78" s="20">
        <f>G78*Q78</f>
        <v>0</v>
      </c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4" t="s">
        <v>138</v>
      </c>
      <c r="B79" s="14" t="s">
        <v>36</v>
      </c>
      <c r="C79" s="14"/>
      <c r="D79" s="14"/>
      <c r="E79" s="14"/>
      <c r="F79" s="14"/>
      <c r="G79" s="15">
        <v>0</v>
      </c>
      <c r="H79" s="14">
        <v>55</v>
      </c>
      <c r="I79" s="14" t="s">
        <v>37</v>
      </c>
      <c r="J79" s="14"/>
      <c r="K79" s="14">
        <f t="shared" si="15"/>
        <v>0</v>
      </c>
      <c r="L79" s="14"/>
      <c r="M79" s="14"/>
      <c r="N79" s="14"/>
      <c r="O79" s="14">
        <v>0</v>
      </c>
      <c r="P79" s="14">
        <f t="shared" si="16"/>
        <v>0</v>
      </c>
      <c r="Q79" s="16"/>
      <c r="R79" s="16"/>
      <c r="S79" s="14"/>
      <c r="T79" s="14" t="e">
        <f t="shared" si="17"/>
        <v>#DIV/0!</v>
      </c>
      <c r="U79" s="14" t="e">
        <f t="shared" si="18"/>
        <v>#DIV/0!</v>
      </c>
      <c r="V79" s="14">
        <v>0</v>
      </c>
      <c r="W79" s="14">
        <v>0</v>
      </c>
      <c r="X79" s="14">
        <v>0</v>
      </c>
      <c r="Y79" s="14">
        <v>0</v>
      </c>
      <c r="Z79" s="14">
        <v>0</v>
      </c>
      <c r="AA79" s="14">
        <v>0</v>
      </c>
      <c r="AB79" s="14">
        <v>0</v>
      </c>
      <c r="AC79" s="14">
        <v>0</v>
      </c>
      <c r="AD79" s="14">
        <v>0</v>
      </c>
      <c r="AE79" s="14">
        <v>0</v>
      </c>
      <c r="AF79" s="14" t="s">
        <v>50</v>
      </c>
      <c r="AG79" s="14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4" t="s">
        <v>139</v>
      </c>
      <c r="B80" s="14" t="s">
        <v>36</v>
      </c>
      <c r="C80" s="14"/>
      <c r="D80" s="14"/>
      <c r="E80" s="14"/>
      <c r="F80" s="14"/>
      <c r="G80" s="15">
        <v>0</v>
      </c>
      <c r="H80" s="14">
        <v>55</v>
      </c>
      <c r="I80" s="14" t="s">
        <v>37</v>
      </c>
      <c r="J80" s="14"/>
      <c r="K80" s="14">
        <f t="shared" si="15"/>
        <v>0</v>
      </c>
      <c r="L80" s="14"/>
      <c r="M80" s="14"/>
      <c r="N80" s="14"/>
      <c r="O80" s="14">
        <v>0</v>
      </c>
      <c r="P80" s="14">
        <f t="shared" si="16"/>
        <v>0</v>
      </c>
      <c r="Q80" s="16"/>
      <c r="R80" s="16"/>
      <c r="S80" s="14"/>
      <c r="T80" s="14" t="e">
        <f t="shared" si="17"/>
        <v>#DIV/0!</v>
      </c>
      <c r="U80" s="14" t="e">
        <f t="shared" si="18"/>
        <v>#DIV/0!</v>
      </c>
      <c r="V80" s="14">
        <v>0</v>
      </c>
      <c r="W80" s="14">
        <v>0</v>
      </c>
      <c r="X80" s="14">
        <v>0</v>
      </c>
      <c r="Y80" s="14">
        <v>0</v>
      </c>
      <c r="Z80" s="14">
        <v>0</v>
      </c>
      <c r="AA80" s="14">
        <v>0</v>
      </c>
      <c r="AB80" s="14">
        <v>0</v>
      </c>
      <c r="AC80" s="14">
        <v>0</v>
      </c>
      <c r="AD80" s="14">
        <v>0</v>
      </c>
      <c r="AE80" s="14">
        <v>0</v>
      </c>
      <c r="AF80" s="14" t="s">
        <v>50</v>
      </c>
      <c r="AG80" s="14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4" t="s">
        <v>140</v>
      </c>
      <c r="B81" s="14" t="s">
        <v>36</v>
      </c>
      <c r="C81" s="14"/>
      <c r="D81" s="14"/>
      <c r="E81" s="14"/>
      <c r="F81" s="14"/>
      <c r="G81" s="15">
        <v>0</v>
      </c>
      <c r="H81" s="14">
        <v>55</v>
      </c>
      <c r="I81" s="14" t="s">
        <v>37</v>
      </c>
      <c r="J81" s="14"/>
      <c r="K81" s="14">
        <f t="shared" si="15"/>
        <v>0</v>
      </c>
      <c r="L81" s="14"/>
      <c r="M81" s="14"/>
      <c r="N81" s="14"/>
      <c r="O81" s="14">
        <v>0</v>
      </c>
      <c r="P81" s="14">
        <f t="shared" si="16"/>
        <v>0</v>
      </c>
      <c r="Q81" s="16"/>
      <c r="R81" s="16"/>
      <c r="S81" s="14"/>
      <c r="T81" s="14" t="e">
        <f t="shared" si="17"/>
        <v>#DIV/0!</v>
      </c>
      <c r="U81" s="14" t="e">
        <f t="shared" si="18"/>
        <v>#DIV/0!</v>
      </c>
      <c r="V81" s="14">
        <v>0</v>
      </c>
      <c r="W81" s="14">
        <v>0</v>
      </c>
      <c r="X81" s="14">
        <v>0</v>
      </c>
      <c r="Y81" s="14">
        <v>0</v>
      </c>
      <c r="Z81" s="14">
        <v>0</v>
      </c>
      <c r="AA81" s="14">
        <v>0</v>
      </c>
      <c r="AB81" s="14">
        <v>0</v>
      </c>
      <c r="AC81" s="14">
        <v>0</v>
      </c>
      <c r="AD81" s="14">
        <v>0</v>
      </c>
      <c r="AE81" s="14">
        <v>0</v>
      </c>
      <c r="AF81" s="14" t="s">
        <v>50</v>
      </c>
      <c r="AG81" s="14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 t="s">
        <v>141</v>
      </c>
      <c r="B82" s="1" t="s">
        <v>36</v>
      </c>
      <c r="C82" s="1">
        <v>96.311999999999998</v>
      </c>
      <c r="D82" s="1">
        <v>48.378999999999998</v>
      </c>
      <c r="E82" s="1">
        <v>54.773000000000003</v>
      </c>
      <c r="F82" s="1">
        <v>78.706000000000003</v>
      </c>
      <c r="G82" s="7">
        <v>1</v>
      </c>
      <c r="H82" s="1">
        <v>60</v>
      </c>
      <c r="I82" s="1" t="s">
        <v>37</v>
      </c>
      <c r="J82" s="1">
        <v>52.45</v>
      </c>
      <c r="K82" s="1">
        <f t="shared" si="15"/>
        <v>2.3230000000000004</v>
      </c>
      <c r="L82" s="1"/>
      <c r="M82" s="1"/>
      <c r="N82" s="1"/>
      <c r="O82" s="1">
        <v>0</v>
      </c>
      <c r="P82" s="1">
        <f t="shared" si="16"/>
        <v>10.954600000000001</v>
      </c>
      <c r="Q82" s="5">
        <f>11*P82-O82-N82-F82</f>
        <v>41.794600000000003</v>
      </c>
      <c r="R82" s="5"/>
      <c r="S82" s="1"/>
      <c r="T82" s="1">
        <f t="shared" si="17"/>
        <v>11</v>
      </c>
      <c r="U82" s="1">
        <f t="shared" si="18"/>
        <v>7.1847443083270948</v>
      </c>
      <c r="V82" s="1">
        <v>11.908799999999999</v>
      </c>
      <c r="W82" s="1">
        <v>5.4480000000000004</v>
      </c>
      <c r="X82" s="1">
        <v>5.2864000000000004</v>
      </c>
      <c r="Y82" s="1">
        <v>13.0128</v>
      </c>
      <c r="Z82" s="1">
        <v>11.8912</v>
      </c>
      <c r="AA82" s="1">
        <v>9.8640000000000008</v>
      </c>
      <c r="AB82" s="1">
        <v>11.646599999999999</v>
      </c>
      <c r="AC82" s="1">
        <v>6.7530000000000001</v>
      </c>
      <c r="AD82" s="1">
        <v>8.0256000000000007</v>
      </c>
      <c r="AE82" s="1">
        <v>18.161999999999999</v>
      </c>
      <c r="AF82" s="1" t="s">
        <v>142</v>
      </c>
      <c r="AG82" s="1">
        <f>G82*Q82</f>
        <v>41.794600000000003</v>
      </c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4" t="s">
        <v>143</v>
      </c>
      <c r="B83" s="14" t="s">
        <v>42</v>
      </c>
      <c r="C83" s="14"/>
      <c r="D83" s="14"/>
      <c r="E83" s="14"/>
      <c r="F83" s="14"/>
      <c r="G83" s="15">
        <v>0</v>
      </c>
      <c r="H83" s="14">
        <v>40</v>
      </c>
      <c r="I83" s="14" t="s">
        <v>37</v>
      </c>
      <c r="J83" s="14"/>
      <c r="K83" s="14">
        <f t="shared" si="15"/>
        <v>0</v>
      </c>
      <c r="L83" s="14"/>
      <c r="M83" s="14"/>
      <c r="N83" s="14"/>
      <c r="O83" s="14">
        <v>0</v>
      </c>
      <c r="P83" s="14">
        <f t="shared" si="16"/>
        <v>0</v>
      </c>
      <c r="Q83" s="16"/>
      <c r="R83" s="16"/>
      <c r="S83" s="14"/>
      <c r="T83" s="14" t="e">
        <f t="shared" si="17"/>
        <v>#DIV/0!</v>
      </c>
      <c r="U83" s="14" t="e">
        <f t="shared" si="18"/>
        <v>#DIV/0!</v>
      </c>
      <c r="V83" s="14">
        <v>0</v>
      </c>
      <c r="W83" s="14">
        <v>0</v>
      </c>
      <c r="X83" s="14">
        <v>0</v>
      </c>
      <c r="Y83" s="14">
        <v>0</v>
      </c>
      <c r="Z83" s="14">
        <v>0</v>
      </c>
      <c r="AA83" s="14">
        <v>0</v>
      </c>
      <c r="AB83" s="14">
        <v>0</v>
      </c>
      <c r="AC83" s="14">
        <v>0</v>
      </c>
      <c r="AD83" s="14">
        <v>0</v>
      </c>
      <c r="AE83" s="14">
        <v>0</v>
      </c>
      <c r="AF83" s="14" t="s">
        <v>50</v>
      </c>
      <c r="AG83" s="14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4" t="s">
        <v>144</v>
      </c>
      <c r="B84" s="14" t="s">
        <v>42</v>
      </c>
      <c r="C84" s="14"/>
      <c r="D84" s="14"/>
      <c r="E84" s="14"/>
      <c r="F84" s="14"/>
      <c r="G84" s="15">
        <v>0</v>
      </c>
      <c r="H84" s="14">
        <v>40</v>
      </c>
      <c r="I84" s="14" t="s">
        <v>37</v>
      </c>
      <c r="J84" s="14"/>
      <c r="K84" s="14">
        <f t="shared" si="15"/>
        <v>0</v>
      </c>
      <c r="L84" s="14"/>
      <c r="M84" s="14"/>
      <c r="N84" s="14"/>
      <c r="O84" s="14">
        <v>0</v>
      </c>
      <c r="P84" s="14">
        <f t="shared" si="16"/>
        <v>0</v>
      </c>
      <c r="Q84" s="16"/>
      <c r="R84" s="16"/>
      <c r="S84" s="14"/>
      <c r="T84" s="14" t="e">
        <f t="shared" si="17"/>
        <v>#DIV/0!</v>
      </c>
      <c r="U84" s="14" t="e">
        <f t="shared" si="18"/>
        <v>#DIV/0!</v>
      </c>
      <c r="V84" s="14">
        <v>0</v>
      </c>
      <c r="W84" s="14">
        <v>0</v>
      </c>
      <c r="X84" s="14">
        <v>0</v>
      </c>
      <c r="Y84" s="14">
        <v>0</v>
      </c>
      <c r="Z84" s="14">
        <v>0</v>
      </c>
      <c r="AA84" s="14">
        <v>0</v>
      </c>
      <c r="AB84" s="14">
        <v>0</v>
      </c>
      <c r="AC84" s="14">
        <v>0</v>
      </c>
      <c r="AD84" s="14">
        <v>0</v>
      </c>
      <c r="AE84" s="14">
        <v>0</v>
      </c>
      <c r="AF84" s="14" t="s">
        <v>50</v>
      </c>
      <c r="AG84" s="14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 t="s">
        <v>145</v>
      </c>
      <c r="B85" s="1" t="s">
        <v>42</v>
      </c>
      <c r="C85" s="1">
        <v>350</v>
      </c>
      <c r="D85" s="1">
        <v>300</v>
      </c>
      <c r="E85" s="1">
        <v>314</v>
      </c>
      <c r="F85" s="1">
        <v>255</v>
      </c>
      <c r="G85" s="7">
        <v>0.3</v>
      </c>
      <c r="H85" s="1">
        <v>40</v>
      </c>
      <c r="I85" s="1" t="s">
        <v>37</v>
      </c>
      <c r="J85" s="1">
        <v>333</v>
      </c>
      <c r="K85" s="1">
        <f t="shared" si="15"/>
        <v>-19</v>
      </c>
      <c r="L85" s="1"/>
      <c r="M85" s="1"/>
      <c r="N85" s="1"/>
      <c r="O85" s="1">
        <v>333</v>
      </c>
      <c r="P85" s="1">
        <f t="shared" si="16"/>
        <v>62.8</v>
      </c>
      <c r="Q85" s="5">
        <f t="shared" ref="Q85:Q87" si="20">11*P85-O85-N85-F85</f>
        <v>102.79999999999995</v>
      </c>
      <c r="R85" s="5"/>
      <c r="S85" s="1"/>
      <c r="T85" s="1">
        <f t="shared" si="17"/>
        <v>11</v>
      </c>
      <c r="U85" s="1">
        <f t="shared" si="18"/>
        <v>9.3630573248407654</v>
      </c>
      <c r="V85" s="1">
        <v>64</v>
      </c>
      <c r="W85" s="1">
        <v>53.4</v>
      </c>
      <c r="X85" s="1">
        <v>58.6</v>
      </c>
      <c r="Y85" s="1">
        <v>79.599999999999994</v>
      </c>
      <c r="Z85" s="1">
        <v>69.2</v>
      </c>
      <c r="AA85" s="1">
        <v>52.4</v>
      </c>
      <c r="AB85" s="1">
        <v>55.8</v>
      </c>
      <c r="AC85" s="1">
        <v>46.4</v>
      </c>
      <c r="AD85" s="1">
        <v>47.8</v>
      </c>
      <c r="AE85" s="1">
        <v>38.6</v>
      </c>
      <c r="AF85" s="1"/>
      <c r="AG85" s="1">
        <f>G85*Q85</f>
        <v>30.839999999999986</v>
      </c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 t="s">
        <v>146</v>
      </c>
      <c r="B86" s="1" t="s">
        <v>36</v>
      </c>
      <c r="C86" s="1">
        <v>286.31900000000002</v>
      </c>
      <c r="D86" s="1">
        <v>453.678</v>
      </c>
      <c r="E86" s="1">
        <v>274.226</v>
      </c>
      <c r="F86" s="1">
        <v>369.38299999999998</v>
      </c>
      <c r="G86" s="7">
        <v>1</v>
      </c>
      <c r="H86" s="1">
        <v>50</v>
      </c>
      <c r="I86" s="1" t="s">
        <v>37</v>
      </c>
      <c r="J86" s="1">
        <v>268.5</v>
      </c>
      <c r="K86" s="1">
        <f t="shared" si="15"/>
        <v>5.7259999999999991</v>
      </c>
      <c r="L86" s="1"/>
      <c r="M86" s="1"/>
      <c r="N86" s="1">
        <v>100</v>
      </c>
      <c r="O86" s="1">
        <v>178.2142800000002</v>
      </c>
      <c r="P86" s="1">
        <f t="shared" si="16"/>
        <v>54.845199999999998</v>
      </c>
      <c r="Q86" s="5"/>
      <c r="R86" s="5"/>
      <c r="S86" s="1"/>
      <c r="T86" s="1">
        <f t="shared" si="17"/>
        <v>11.807729391086188</v>
      </c>
      <c r="U86" s="1">
        <f t="shared" si="18"/>
        <v>11.807729391086188</v>
      </c>
      <c r="V86" s="1">
        <v>67.279799999999994</v>
      </c>
      <c r="W86" s="1">
        <v>56.889599999999987</v>
      </c>
      <c r="X86" s="1">
        <v>47.681800000000003</v>
      </c>
      <c r="Y86" s="1">
        <v>58.814200000000007</v>
      </c>
      <c r="Z86" s="1">
        <v>54.871200000000002</v>
      </c>
      <c r="AA86" s="1">
        <v>6.0446</v>
      </c>
      <c r="AB86" s="1">
        <v>0.27400000000000002</v>
      </c>
      <c r="AC86" s="1">
        <v>0</v>
      </c>
      <c r="AD86" s="1">
        <v>0</v>
      </c>
      <c r="AE86" s="1">
        <v>0</v>
      </c>
      <c r="AF86" s="1" t="s">
        <v>147</v>
      </c>
      <c r="AG86" s="1">
        <f>G86*Q86</f>
        <v>0</v>
      </c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 t="s">
        <v>148</v>
      </c>
      <c r="B87" s="1" t="s">
        <v>42</v>
      </c>
      <c r="C87" s="1">
        <v>161</v>
      </c>
      <c r="D87" s="1"/>
      <c r="E87" s="1">
        <v>73</v>
      </c>
      <c r="F87" s="1">
        <v>81</v>
      </c>
      <c r="G87" s="7">
        <v>0.05</v>
      </c>
      <c r="H87" s="1">
        <v>120</v>
      </c>
      <c r="I87" s="1" t="s">
        <v>37</v>
      </c>
      <c r="J87" s="1">
        <v>72</v>
      </c>
      <c r="K87" s="1">
        <f t="shared" si="15"/>
        <v>1</v>
      </c>
      <c r="L87" s="1"/>
      <c r="M87" s="1"/>
      <c r="N87" s="1"/>
      <c r="O87" s="1">
        <v>0</v>
      </c>
      <c r="P87" s="1">
        <f t="shared" si="16"/>
        <v>14.6</v>
      </c>
      <c r="Q87" s="5">
        <f t="shared" si="20"/>
        <v>79.599999999999994</v>
      </c>
      <c r="R87" s="5"/>
      <c r="S87" s="1"/>
      <c r="T87" s="1">
        <f t="shared" si="17"/>
        <v>11</v>
      </c>
      <c r="U87" s="1">
        <f t="shared" si="18"/>
        <v>5.5479452054794525</v>
      </c>
      <c r="V87" s="1">
        <v>4.4000000000000004</v>
      </c>
      <c r="W87" s="1">
        <v>7.6</v>
      </c>
      <c r="X87" s="1">
        <v>11</v>
      </c>
      <c r="Y87" s="1">
        <v>18.600000000000001</v>
      </c>
      <c r="Z87" s="1">
        <v>23.2</v>
      </c>
      <c r="AA87" s="1">
        <v>10.199999999999999</v>
      </c>
      <c r="AB87" s="1">
        <v>0.8</v>
      </c>
      <c r="AC87" s="1">
        <v>0</v>
      </c>
      <c r="AD87" s="1">
        <v>0</v>
      </c>
      <c r="AE87" s="1">
        <v>0</v>
      </c>
      <c r="AF87" s="28" t="s">
        <v>163</v>
      </c>
      <c r="AG87" s="1">
        <f>G87*Q87</f>
        <v>3.98</v>
      </c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20" t="s">
        <v>149</v>
      </c>
      <c r="B88" s="20" t="s">
        <v>36</v>
      </c>
      <c r="C88" s="20">
        <v>2004.3209999999999</v>
      </c>
      <c r="D88" s="20">
        <v>2511.52</v>
      </c>
      <c r="E88" s="20">
        <v>1905.4079999999999</v>
      </c>
      <c r="F88" s="20">
        <v>2357.3850000000002</v>
      </c>
      <c r="G88" s="21">
        <v>1</v>
      </c>
      <c r="H88" s="20">
        <v>40</v>
      </c>
      <c r="I88" s="20" t="s">
        <v>37</v>
      </c>
      <c r="J88" s="20">
        <v>1804.2</v>
      </c>
      <c r="K88" s="20">
        <f t="shared" si="15"/>
        <v>101.20799999999986</v>
      </c>
      <c r="L88" s="20"/>
      <c r="M88" s="20"/>
      <c r="N88" s="20">
        <v>625.35559999999998</v>
      </c>
      <c r="O88" s="20">
        <v>1213.7182</v>
      </c>
      <c r="P88" s="20">
        <f t="shared" si="16"/>
        <v>381.08159999999998</v>
      </c>
      <c r="Q88" s="22">
        <f>12*P88-O88-N88-F88</f>
        <v>376.52039999999943</v>
      </c>
      <c r="R88" s="22"/>
      <c r="S88" s="20"/>
      <c r="T88" s="20">
        <f t="shared" si="17"/>
        <v>12</v>
      </c>
      <c r="U88" s="20">
        <f t="shared" si="18"/>
        <v>11.011969090084644</v>
      </c>
      <c r="V88" s="20">
        <v>372.32139999999998</v>
      </c>
      <c r="W88" s="20">
        <v>312.67779999999999</v>
      </c>
      <c r="X88" s="20">
        <v>315.92559999999997</v>
      </c>
      <c r="Y88" s="20">
        <v>442.26620000000003</v>
      </c>
      <c r="Z88" s="20">
        <v>440.44080000000002</v>
      </c>
      <c r="AA88" s="20">
        <v>458.87959999999998</v>
      </c>
      <c r="AB88" s="20">
        <v>469.28460000000001</v>
      </c>
      <c r="AC88" s="20">
        <v>452.61579999999998</v>
      </c>
      <c r="AD88" s="20">
        <v>455.24619999999999</v>
      </c>
      <c r="AE88" s="20">
        <v>459.69359999999989</v>
      </c>
      <c r="AF88" s="20" t="s">
        <v>150</v>
      </c>
      <c r="AG88" s="20">
        <f>G88*Q88</f>
        <v>376.52039999999943</v>
      </c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1" t="s">
        <v>151</v>
      </c>
      <c r="B89" s="11" t="s">
        <v>42</v>
      </c>
      <c r="C89" s="11"/>
      <c r="D89" s="11">
        <v>3</v>
      </c>
      <c r="E89" s="11">
        <v>1</v>
      </c>
      <c r="F89" s="11"/>
      <c r="G89" s="12">
        <v>0</v>
      </c>
      <c r="H89" s="11" t="e">
        <v>#N/A</v>
      </c>
      <c r="I89" s="11" t="s">
        <v>57</v>
      </c>
      <c r="J89" s="11">
        <v>3</v>
      </c>
      <c r="K89" s="11">
        <f t="shared" si="15"/>
        <v>-2</v>
      </c>
      <c r="L89" s="11"/>
      <c r="M89" s="11"/>
      <c r="N89" s="11"/>
      <c r="O89" s="11">
        <v>0</v>
      </c>
      <c r="P89" s="11">
        <f t="shared" si="16"/>
        <v>0.2</v>
      </c>
      <c r="Q89" s="13"/>
      <c r="R89" s="13"/>
      <c r="S89" s="11"/>
      <c r="T89" s="11">
        <f t="shared" si="17"/>
        <v>0</v>
      </c>
      <c r="U89" s="11">
        <f t="shared" si="18"/>
        <v>0</v>
      </c>
      <c r="V89" s="11">
        <v>0.2</v>
      </c>
      <c r="W89" s="11">
        <v>0</v>
      </c>
      <c r="X89" s="11">
        <v>0</v>
      </c>
      <c r="Y89" s="11">
        <v>0</v>
      </c>
      <c r="Z89" s="11">
        <v>0</v>
      </c>
      <c r="AA89" s="11">
        <v>0</v>
      </c>
      <c r="AB89" s="11">
        <v>0</v>
      </c>
      <c r="AC89" s="11">
        <v>0</v>
      </c>
      <c r="AD89" s="11">
        <v>0</v>
      </c>
      <c r="AE89" s="11">
        <v>0</v>
      </c>
      <c r="AF89" s="11"/>
      <c r="AG89" s="1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 t="s">
        <v>152</v>
      </c>
      <c r="B90" s="1" t="s">
        <v>42</v>
      </c>
      <c r="C90" s="1">
        <v>455</v>
      </c>
      <c r="D90" s="1">
        <v>360</v>
      </c>
      <c r="E90" s="1">
        <v>361</v>
      </c>
      <c r="F90" s="1">
        <v>366</v>
      </c>
      <c r="G90" s="7">
        <v>0.3</v>
      </c>
      <c r="H90" s="1">
        <v>40</v>
      </c>
      <c r="I90" s="1" t="s">
        <v>37</v>
      </c>
      <c r="J90" s="1">
        <v>378</v>
      </c>
      <c r="K90" s="1">
        <f t="shared" si="15"/>
        <v>-17</v>
      </c>
      <c r="L90" s="1"/>
      <c r="M90" s="1"/>
      <c r="N90" s="1"/>
      <c r="O90" s="1">
        <v>241</v>
      </c>
      <c r="P90" s="1">
        <f t="shared" si="16"/>
        <v>72.2</v>
      </c>
      <c r="Q90" s="5">
        <f t="shared" ref="Q90:Q92" si="21">11*P90-O90-N90-F90</f>
        <v>187.20000000000005</v>
      </c>
      <c r="R90" s="5"/>
      <c r="S90" s="1"/>
      <c r="T90" s="1">
        <f t="shared" si="17"/>
        <v>11</v>
      </c>
      <c r="U90" s="1">
        <f t="shared" si="18"/>
        <v>8.4072022160664819</v>
      </c>
      <c r="V90" s="1">
        <v>69</v>
      </c>
      <c r="W90" s="1">
        <v>59.8</v>
      </c>
      <c r="X90" s="1">
        <v>69.2</v>
      </c>
      <c r="Y90" s="1">
        <v>96.8</v>
      </c>
      <c r="Z90" s="1">
        <v>86</v>
      </c>
      <c r="AA90" s="1">
        <v>62.2</v>
      </c>
      <c r="AB90" s="1">
        <v>64.8</v>
      </c>
      <c r="AC90" s="1">
        <v>51.8</v>
      </c>
      <c r="AD90" s="1">
        <v>52.2</v>
      </c>
      <c r="AE90" s="1">
        <v>71.2</v>
      </c>
      <c r="AF90" s="1"/>
      <c r="AG90" s="1">
        <f>G90*Q90</f>
        <v>56.160000000000011</v>
      </c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 t="s">
        <v>153</v>
      </c>
      <c r="B91" s="1" t="s">
        <v>42</v>
      </c>
      <c r="C91" s="1">
        <v>303</v>
      </c>
      <c r="D91" s="1">
        <v>330</v>
      </c>
      <c r="E91" s="1">
        <v>294</v>
      </c>
      <c r="F91" s="1">
        <v>258</v>
      </c>
      <c r="G91" s="7">
        <v>0.3</v>
      </c>
      <c r="H91" s="1">
        <v>40</v>
      </c>
      <c r="I91" s="1" t="s">
        <v>37</v>
      </c>
      <c r="J91" s="1">
        <v>313</v>
      </c>
      <c r="K91" s="1">
        <f t="shared" si="15"/>
        <v>-19</v>
      </c>
      <c r="L91" s="1"/>
      <c r="M91" s="1"/>
      <c r="N91" s="1"/>
      <c r="O91" s="1">
        <v>276.59999999999991</v>
      </c>
      <c r="P91" s="1">
        <f t="shared" si="16"/>
        <v>58.8</v>
      </c>
      <c r="Q91" s="5">
        <f t="shared" si="21"/>
        <v>112.20000000000005</v>
      </c>
      <c r="R91" s="5"/>
      <c r="S91" s="1"/>
      <c r="T91" s="1">
        <f t="shared" si="17"/>
        <v>11</v>
      </c>
      <c r="U91" s="1">
        <f t="shared" si="18"/>
        <v>9.0918367346938762</v>
      </c>
      <c r="V91" s="1">
        <v>58.8</v>
      </c>
      <c r="W91" s="1">
        <v>51.6</v>
      </c>
      <c r="X91" s="1">
        <v>58</v>
      </c>
      <c r="Y91" s="1">
        <v>73.599999999999994</v>
      </c>
      <c r="Z91" s="1">
        <v>63.2</v>
      </c>
      <c r="AA91" s="1">
        <v>51</v>
      </c>
      <c r="AB91" s="1">
        <v>54.2</v>
      </c>
      <c r="AC91" s="1">
        <v>42</v>
      </c>
      <c r="AD91" s="1">
        <v>41</v>
      </c>
      <c r="AE91" s="1">
        <v>46</v>
      </c>
      <c r="AF91" s="1"/>
      <c r="AG91" s="1">
        <f>G91*Q91</f>
        <v>33.660000000000011</v>
      </c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 t="s">
        <v>154</v>
      </c>
      <c r="B92" s="1" t="s">
        <v>36</v>
      </c>
      <c r="C92" s="1">
        <v>120.646</v>
      </c>
      <c r="D92" s="1">
        <v>73.308000000000007</v>
      </c>
      <c r="E92" s="1">
        <v>75.186000000000007</v>
      </c>
      <c r="F92" s="1">
        <v>90.534000000000006</v>
      </c>
      <c r="G92" s="7">
        <v>1</v>
      </c>
      <c r="H92" s="1">
        <v>45</v>
      </c>
      <c r="I92" s="1" t="s">
        <v>37</v>
      </c>
      <c r="J92" s="1">
        <v>82.1</v>
      </c>
      <c r="K92" s="1">
        <f t="shared" si="15"/>
        <v>-6.9139999999999873</v>
      </c>
      <c r="L92" s="1"/>
      <c r="M92" s="1"/>
      <c r="N92" s="1"/>
      <c r="O92" s="1">
        <v>56.622999999999998</v>
      </c>
      <c r="P92" s="1">
        <f t="shared" si="16"/>
        <v>15.037200000000002</v>
      </c>
      <c r="Q92" s="5">
        <f t="shared" si="21"/>
        <v>18.25220000000003</v>
      </c>
      <c r="R92" s="5"/>
      <c r="S92" s="1"/>
      <c r="T92" s="1">
        <f t="shared" si="17"/>
        <v>11.000000000000002</v>
      </c>
      <c r="U92" s="1">
        <f t="shared" si="18"/>
        <v>9.7861968983587371</v>
      </c>
      <c r="V92" s="1">
        <v>16.0806</v>
      </c>
      <c r="W92" s="1">
        <v>13.6302</v>
      </c>
      <c r="X92" s="1">
        <v>14.5838</v>
      </c>
      <c r="Y92" s="1">
        <v>20.734200000000001</v>
      </c>
      <c r="Z92" s="1">
        <v>19.564599999999999</v>
      </c>
      <c r="AA92" s="1">
        <v>17.870799999999999</v>
      </c>
      <c r="AB92" s="1">
        <v>18.441400000000002</v>
      </c>
      <c r="AC92" s="1">
        <v>14.6326</v>
      </c>
      <c r="AD92" s="1">
        <v>15.2096</v>
      </c>
      <c r="AE92" s="1">
        <v>22.603400000000001</v>
      </c>
      <c r="AF92" s="1"/>
      <c r="AG92" s="1">
        <f>G92*Q92</f>
        <v>18.25220000000003</v>
      </c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4" t="s">
        <v>155</v>
      </c>
      <c r="B93" s="14" t="s">
        <v>42</v>
      </c>
      <c r="C93" s="14"/>
      <c r="D93" s="14"/>
      <c r="E93" s="14"/>
      <c r="F93" s="14"/>
      <c r="G93" s="15">
        <v>0</v>
      </c>
      <c r="H93" s="14">
        <v>40</v>
      </c>
      <c r="I93" s="14" t="s">
        <v>37</v>
      </c>
      <c r="J93" s="14"/>
      <c r="K93" s="14">
        <f t="shared" si="15"/>
        <v>0</v>
      </c>
      <c r="L93" s="14"/>
      <c r="M93" s="14"/>
      <c r="N93" s="14"/>
      <c r="O93" s="14">
        <v>0</v>
      </c>
      <c r="P93" s="14">
        <f t="shared" si="16"/>
        <v>0</v>
      </c>
      <c r="Q93" s="16"/>
      <c r="R93" s="16"/>
      <c r="S93" s="14"/>
      <c r="T93" s="14" t="e">
        <f t="shared" si="17"/>
        <v>#DIV/0!</v>
      </c>
      <c r="U93" s="14" t="e">
        <f t="shared" si="18"/>
        <v>#DIV/0!</v>
      </c>
      <c r="V93" s="14">
        <v>0</v>
      </c>
      <c r="W93" s="14">
        <v>0</v>
      </c>
      <c r="X93" s="14">
        <v>0</v>
      </c>
      <c r="Y93" s="14">
        <v>0</v>
      </c>
      <c r="Z93" s="14">
        <v>0</v>
      </c>
      <c r="AA93" s="14">
        <v>0</v>
      </c>
      <c r="AB93" s="14">
        <v>0</v>
      </c>
      <c r="AC93" s="14">
        <v>0</v>
      </c>
      <c r="AD93" s="14">
        <v>0</v>
      </c>
      <c r="AE93" s="14">
        <v>0</v>
      </c>
      <c r="AF93" s="14" t="s">
        <v>50</v>
      </c>
      <c r="AG93" s="14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 t="s">
        <v>156</v>
      </c>
      <c r="B94" s="1" t="s">
        <v>42</v>
      </c>
      <c r="C94" s="1">
        <v>333</v>
      </c>
      <c r="D94" s="1">
        <v>312</v>
      </c>
      <c r="E94" s="1">
        <v>237</v>
      </c>
      <c r="F94" s="1">
        <v>367</v>
      </c>
      <c r="G94" s="7">
        <v>0.3</v>
      </c>
      <c r="H94" s="1">
        <v>40</v>
      </c>
      <c r="I94" s="1" t="s">
        <v>37</v>
      </c>
      <c r="J94" s="1">
        <v>242</v>
      </c>
      <c r="K94" s="1">
        <f t="shared" si="15"/>
        <v>-5</v>
      </c>
      <c r="L94" s="1"/>
      <c r="M94" s="1"/>
      <c r="N94" s="1">
        <v>56.6</v>
      </c>
      <c r="O94" s="1">
        <v>14.08000000000003</v>
      </c>
      <c r="P94" s="1">
        <f t="shared" si="16"/>
        <v>47.4</v>
      </c>
      <c r="Q94" s="5">
        <f t="shared" ref="Q94" si="22">11*P94-O94-N94-F94</f>
        <v>83.719999999999914</v>
      </c>
      <c r="R94" s="5"/>
      <c r="S94" s="1"/>
      <c r="T94" s="1">
        <f t="shared" si="17"/>
        <v>11</v>
      </c>
      <c r="U94" s="1">
        <f t="shared" si="18"/>
        <v>9.2337552742616058</v>
      </c>
      <c r="V94" s="1">
        <v>47.2</v>
      </c>
      <c r="W94" s="1">
        <v>56.6</v>
      </c>
      <c r="X94" s="1">
        <v>63</v>
      </c>
      <c r="Y94" s="1">
        <v>74.400000000000006</v>
      </c>
      <c r="Z94" s="1">
        <v>67.8</v>
      </c>
      <c r="AA94" s="1">
        <v>57.4</v>
      </c>
      <c r="AB94" s="1">
        <v>65</v>
      </c>
      <c r="AC94" s="1">
        <v>59</v>
      </c>
      <c r="AD94" s="1">
        <v>47.8</v>
      </c>
      <c r="AE94" s="1">
        <v>0</v>
      </c>
      <c r="AF94" s="1" t="s">
        <v>157</v>
      </c>
      <c r="AG94" s="1">
        <f>G94*Q94</f>
        <v>25.115999999999975</v>
      </c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 t="s">
        <v>158</v>
      </c>
      <c r="B95" s="1" t="s">
        <v>42</v>
      </c>
      <c r="C95" s="1">
        <v>3</v>
      </c>
      <c r="D95" s="1">
        <v>146</v>
      </c>
      <c r="E95" s="1">
        <v>18</v>
      </c>
      <c r="F95" s="1">
        <v>128</v>
      </c>
      <c r="G95" s="7">
        <v>0.12</v>
      </c>
      <c r="H95" s="1">
        <v>45</v>
      </c>
      <c r="I95" s="1" t="s">
        <v>37</v>
      </c>
      <c r="J95" s="1">
        <v>17</v>
      </c>
      <c r="K95" s="1">
        <f t="shared" si="15"/>
        <v>1</v>
      </c>
      <c r="L95" s="1"/>
      <c r="M95" s="1"/>
      <c r="N95" s="1"/>
      <c r="O95" s="1">
        <v>0</v>
      </c>
      <c r="P95" s="1">
        <f t="shared" si="16"/>
        <v>3.6</v>
      </c>
      <c r="Q95" s="5"/>
      <c r="R95" s="5"/>
      <c r="S95" s="1"/>
      <c r="T95" s="1">
        <f t="shared" si="17"/>
        <v>35.555555555555557</v>
      </c>
      <c r="U95" s="1">
        <f t="shared" si="18"/>
        <v>35.555555555555557</v>
      </c>
      <c r="V95" s="1">
        <v>0.6</v>
      </c>
      <c r="W95" s="1">
        <v>17.2</v>
      </c>
      <c r="X95" s="1">
        <v>17.2</v>
      </c>
      <c r="Y95" s="1">
        <v>0</v>
      </c>
      <c r="Z95" s="1">
        <v>0</v>
      </c>
      <c r="AA95" s="1">
        <v>0</v>
      </c>
      <c r="AB95" s="1">
        <v>0</v>
      </c>
      <c r="AC95" s="1">
        <v>0</v>
      </c>
      <c r="AD95" s="1">
        <v>0</v>
      </c>
      <c r="AE95" s="1">
        <v>0</v>
      </c>
      <c r="AF95" s="1" t="s">
        <v>159</v>
      </c>
      <c r="AG95" s="1">
        <f>G95*Q95</f>
        <v>0</v>
      </c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9" t="s">
        <v>160</v>
      </c>
      <c r="B96" s="1" t="s">
        <v>36</v>
      </c>
      <c r="C96" s="1"/>
      <c r="D96" s="1"/>
      <c r="E96" s="1"/>
      <c r="F96" s="1"/>
      <c r="G96" s="7">
        <v>1</v>
      </c>
      <c r="H96" s="1">
        <v>180</v>
      </c>
      <c r="I96" s="1" t="s">
        <v>37</v>
      </c>
      <c r="J96" s="1"/>
      <c r="K96" s="1">
        <f t="shared" si="15"/>
        <v>0</v>
      </c>
      <c r="L96" s="1"/>
      <c r="M96" s="1"/>
      <c r="N96" s="1"/>
      <c r="O96" s="1">
        <v>80</v>
      </c>
      <c r="P96" s="1">
        <f t="shared" si="16"/>
        <v>0</v>
      </c>
      <c r="Q96" s="5"/>
      <c r="R96" s="5"/>
      <c r="S96" s="1"/>
      <c r="T96" s="1" t="e">
        <f t="shared" si="17"/>
        <v>#DIV/0!</v>
      </c>
      <c r="U96" s="1" t="e">
        <f t="shared" si="18"/>
        <v>#DIV/0!</v>
      </c>
      <c r="V96" s="1">
        <v>0</v>
      </c>
      <c r="W96" s="1">
        <v>0</v>
      </c>
      <c r="X96" s="1">
        <v>0</v>
      </c>
      <c r="Y96" s="1">
        <v>0</v>
      </c>
      <c r="Z96" s="1">
        <v>0</v>
      </c>
      <c r="AA96" s="1">
        <v>0</v>
      </c>
      <c r="AB96" s="1">
        <v>0</v>
      </c>
      <c r="AC96" s="1">
        <v>0</v>
      </c>
      <c r="AD96" s="1">
        <v>0</v>
      </c>
      <c r="AE96" s="1">
        <v>0</v>
      </c>
      <c r="AF96" s="1" t="s">
        <v>147</v>
      </c>
      <c r="AG96" s="1">
        <f>G96*Q96</f>
        <v>0</v>
      </c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  <row r="500" spans="1:50" x14ac:dyDescent="0.25">
      <c r="A500" s="1"/>
      <c r="B500" s="1"/>
      <c r="C500" s="1"/>
      <c r="D500" s="1"/>
      <c r="E500" s="1"/>
      <c r="F500" s="1"/>
      <c r="G500" s="7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</row>
  </sheetData>
  <autoFilter ref="A3:AG96" xr:uid="{43755661-8C98-402D-A93F-A7B65B230CAA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2025-05-01T11:45:25Z</dcterms:created>
  <dcterms:modified xsi:type="dcterms:W3CDTF">2025-05-01T11:59:34Z</dcterms:modified>
</cp:coreProperties>
</file>