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74102800-C279-4B0E-A55E-12A514271A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82" i="1" l="1"/>
  <c r="Z156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Y574" i="1"/>
  <c r="Z554" i="1"/>
  <c r="Z539" i="1"/>
  <c r="Z427" i="1"/>
  <c r="Z256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<sst xmlns="http://schemas.openxmlformats.org/spreadsheetml/2006/main" count="2613" uniqueCount="938">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</sst>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8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228</v>
      </c>
      <c r="Y37" s="642">
        <f>IFERROR(IF(X37="",0,CEILING((X37/$H37),1)*$H37),"")</f>
        <v>237.60000000000002</v>
      </c>
      <c r="Z37" s="36">
        <f>IFERROR(IF(Y37=0,"",ROUNDUP(Y37/H37,0)*0.01898),"")</f>
        <v>0.41755999999999999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237.18333333333331</v>
      </c>
      <c r="BN37" s="64">
        <f>IFERROR(Y37*I37/H37,"0")</f>
        <v>247.17</v>
      </c>
      <c r="BO37" s="64">
        <f>IFERROR(1/J37*(X37/H37),"0")</f>
        <v>0.3298611111111111</v>
      </c>
      <c r="BP37" s="64">
        <f>IFERROR(1/J37*(Y37/H37),"0")</f>
        <v>0.34375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73</v>
      </c>
      <c r="Y39" s="642">
        <f>IFERROR(IF(X39="",0,CEILING((X39/$H39),1)*$H39),"")</f>
        <v>74</v>
      </c>
      <c r="Z39" s="36">
        <f>IFERROR(IF(Y39=0,"",ROUNDUP(Y39/H39,0)*0.00902),"")</f>
        <v>0.1804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77.143243243243248</v>
      </c>
      <c r="BN39" s="64">
        <f>IFERROR(Y39*I39/H39,"0")</f>
        <v>78.2</v>
      </c>
      <c r="BO39" s="64">
        <f>IFERROR(1/J39*(X39/H39),"0")</f>
        <v>0.14946764946764948</v>
      </c>
      <c r="BP39" s="64">
        <f>IFERROR(1/J39*(Y39/H39),"0")</f>
        <v>0.15151515151515152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40.840840840840841</v>
      </c>
      <c r="Y41" s="643">
        <f>IFERROR(Y37/H37,"0")+IFERROR(Y38/H38,"0")+IFERROR(Y39/H39,"0")+IFERROR(Y40/H40,"0")</f>
        <v>42</v>
      </c>
      <c r="Z41" s="643">
        <f>IFERROR(IF(Z37="",0,Z37),"0")+IFERROR(IF(Z38="",0,Z38),"0")+IFERROR(IF(Z39="",0,Z39),"0")+IFERROR(IF(Z40="",0,Z40),"0")</f>
        <v>0.59796000000000005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301</v>
      </c>
      <c r="Y42" s="643">
        <f>IFERROR(SUM(Y37:Y40),"0")</f>
        <v>311.60000000000002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43</v>
      </c>
      <c r="Y50" s="642">
        <f t="shared" si="6"/>
        <v>43.2</v>
      </c>
      <c r="Z50" s="36">
        <f>IFERROR(IF(Y50=0,"",ROUNDUP(Y50/H50,0)*0.01898),"")</f>
        <v>7.5920000000000001E-2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44.731944444444437</v>
      </c>
      <c r="BN50" s="64">
        <f t="shared" si="8"/>
        <v>44.94</v>
      </c>
      <c r="BO50" s="64">
        <f t="shared" si="9"/>
        <v>6.2210648148148147E-2</v>
      </c>
      <c r="BP50" s="64">
        <f t="shared" si="10"/>
        <v>6.25E-2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3.9814814814814814</v>
      </c>
      <c r="Y55" s="643">
        <f>IFERROR(Y49/H49,"0")+IFERROR(Y50/H50,"0")+IFERROR(Y51/H51,"0")+IFERROR(Y52/H52,"0")+IFERROR(Y53/H53,"0")+IFERROR(Y54/H54,"0")</f>
        <v>4</v>
      </c>
      <c r="Z55" s="643">
        <f>IFERROR(IF(Z49="",0,Z49),"0")+IFERROR(IF(Z50="",0,Z50),"0")+IFERROR(IF(Z51="",0,Z51),"0")+IFERROR(IF(Z52="",0,Z52),"0")+IFERROR(IF(Z53="",0,Z53),"0")+IFERROR(IF(Z54="",0,Z54),"0")</f>
        <v>7.5920000000000001E-2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43</v>
      </c>
      <c r="Y56" s="643">
        <f>IFERROR(SUM(Y49:Y54),"0")</f>
        <v>43.2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111</v>
      </c>
      <c r="Y58" s="642">
        <f>IFERROR(IF(X58="",0,CEILING((X58/$H58),1)*$H58),"")</f>
        <v>118.80000000000001</v>
      </c>
      <c r="Z58" s="36">
        <f>IFERROR(IF(Y58=0,"",ROUNDUP(Y58/H58,0)*0.01898),"")</f>
        <v>0.20877999999999999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115.47083333333333</v>
      </c>
      <c r="BN58" s="64">
        <f>IFERROR(Y58*I58/H58,"0")</f>
        <v>123.58499999999999</v>
      </c>
      <c r="BO58" s="64">
        <f>IFERROR(1/J58*(X58/H58),"0")</f>
        <v>0.16059027777777776</v>
      </c>
      <c r="BP58" s="64">
        <f>IFERROR(1/J58*(Y58/H58),"0")</f>
        <v>0.171875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10.277777777777777</v>
      </c>
      <c r="Y62" s="643">
        <f>IFERROR(Y58/H58,"0")+IFERROR(Y59/H59,"0")+IFERROR(Y60/H60,"0")+IFERROR(Y61/H61,"0")</f>
        <v>11</v>
      </c>
      <c r="Z62" s="643">
        <f>IFERROR(IF(Z58="",0,Z58),"0")+IFERROR(IF(Z59="",0,Z59),"0")+IFERROR(IF(Z60="",0,Z60),"0")+IFERROR(IF(Z61="",0,Z61),"0")</f>
        <v>0.20877999999999999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111</v>
      </c>
      <c r="Y63" s="643">
        <f>IFERROR(SUM(Y58:Y61),"0")</f>
        <v>118.80000000000001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18</v>
      </c>
      <c r="Y72" s="642">
        <f t="shared" si="11"/>
        <v>25.200000000000003</v>
      </c>
      <c r="Z72" s="36">
        <f>IFERROR(IF(Y72=0,"",ROUNDUP(Y72/H72,0)*0.01898),"")</f>
        <v>5.6940000000000004E-2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18.93214285714286</v>
      </c>
      <c r="BN72" s="64">
        <f t="shared" si="13"/>
        <v>26.505000000000006</v>
      </c>
      <c r="BO72" s="64">
        <f t="shared" si="14"/>
        <v>3.3482142857142856E-2</v>
      </c>
      <c r="BP72" s="64">
        <f t="shared" si="15"/>
        <v>4.6875E-2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2.1428571428571428</v>
      </c>
      <c r="Y77" s="643">
        <f>IFERROR(Y71/H71,"0")+IFERROR(Y72/H72,"0")+IFERROR(Y73/H73,"0")+IFERROR(Y74/H74,"0")+IFERROR(Y75/H75,"0")+IFERROR(Y76/H76,"0")</f>
        <v>3</v>
      </c>
      <c r="Z77" s="643">
        <f>IFERROR(IF(Z71="",0,Z71),"0")+IFERROR(IF(Z72="",0,Z72),"0")+IFERROR(IF(Z73="",0,Z73),"0")+IFERROR(IF(Z74="",0,Z74),"0")+IFERROR(IF(Z75="",0,Z75),"0")+IFERROR(IF(Z76="",0,Z76),"0")</f>
        <v>5.6940000000000004E-2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18</v>
      </c>
      <c r="Y78" s="643">
        <f>IFERROR(SUM(Y71:Y76),"0")</f>
        <v>25.200000000000003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54</v>
      </c>
      <c r="Y80" s="642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57.011538461538457</v>
      </c>
      <c r="BN80" s="64">
        <f>IFERROR(Y80*I80/H80,"0")</f>
        <v>57.644999999999996</v>
      </c>
      <c r="BO80" s="64">
        <f>IFERROR(1/J80*(X80/H80),"0")</f>
        <v>0.10817307692307693</v>
      </c>
      <c r="BP80" s="64">
        <f>IFERROR(1/J80*(Y80/H80),"0")</f>
        <v>0.109375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12</v>
      </c>
      <c r="Y81" s="642">
        <f>IFERROR(IF(X81="",0,CEILING((X81/$H81),1)*$H81),"")</f>
        <v>12</v>
      </c>
      <c r="Z81" s="36">
        <f>IFERROR(IF(Y81=0,"",ROUNDUP(Y81/H81,0)*0.00902),"")</f>
        <v>4.5100000000000001E-2</v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13.05</v>
      </c>
      <c r="BN81" s="64">
        <f>IFERROR(Y81*I81/H81,"0")</f>
        <v>13.05</v>
      </c>
      <c r="BO81" s="64">
        <f>IFERROR(1/J81*(X81/H81),"0")</f>
        <v>3.787878787878788E-2</v>
      </c>
      <c r="BP81" s="64">
        <f>IFERROR(1/J81*(Y81/H81),"0")</f>
        <v>3.787878787878788E-2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11.923076923076923</v>
      </c>
      <c r="Y82" s="643">
        <f>IFERROR(Y80/H80,"0")+IFERROR(Y81/H81,"0")</f>
        <v>12</v>
      </c>
      <c r="Z82" s="643">
        <f>IFERROR(IF(Z80="",0,Z80),"0")+IFERROR(IF(Z81="",0,Z81),"0")</f>
        <v>0.17796000000000001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66</v>
      </c>
      <c r="Y83" s="643">
        <f>IFERROR(SUM(Y80:Y81),"0")</f>
        <v>66.599999999999994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147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152.92083333333332</v>
      </c>
      <c r="BN86" s="64">
        <f>IFERROR(Y86*I86/H86,"0")</f>
        <v>157.29000000000002</v>
      </c>
      <c r="BO86" s="64">
        <f>IFERROR(1/J86*(X86/H86),"0")</f>
        <v>0.2126736111111111</v>
      </c>
      <c r="BP86" s="64">
        <f>IFERROR(1/J86*(Y86/H86),"0")</f>
        <v>0.21875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79</v>
      </c>
      <c r="Y88" s="642">
        <f>IFERROR(IF(X88="",0,CEILING((X88/$H88),1)*$H88),"")</f>
        <v>81</v>
      </c>
      <c r="Z88" s="36">
        <f>IFERROR(IF(Y88=0,"",ROUNDUP(Y88/H88,0)*0.00902),"")</f>
        <v>0.16236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82.686666666666667</v>
      </c>
      <c r="BN88" s="64">
        <f>IFERROR(Y88*I88/H88,"0")</f>
        <v>84.78</v>
      </c>
      <c r="BO88" s="64">
        <f>IFERROR(1/J88*(X88/H88),"0")</f>
        <v>0.132996632996633</v>
      </c>
      <c r="BP88" s="64">
        <f>IFERROR(1/J88*(Y88/H88),"0")</f>
        <v>0.13636363636363635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31.166666666666668</v>
      </c>
      <c r="Y89" s="643">
        <f>IFERROR(Y86/H86,"0")+IFERROR(Y87/H87,"0")+IFERROR(Y88/H88,"0")</f>
        <v>32</v>
      </c>
      <c r="Z89" s="643">
        <f>IFERROR(IF(Z86="",0,Z86),"0")+IFERROR(IF(Z87="",0,Z87),"0")+IFERROR(IF(Z88="",0,Z88),"0")</f>
        <v>0.42808000000000002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226</v>
      </c>
      <c r="Y90" s="643">
        <f>IFERROR(SUM(Y86:Y88),"0")</f>
        <v>232.20000000000002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110</v>
      </c>
      <c r="Y92" s="642">
        <f t="shared" ref="Y92:Y99" si="16">IFERROR(IF(X92="",0,CEILING((X92/$H92),1)*$H92),"")</f>
        <v>117.60000000000001</v>
      </c>
      <c r="Z92" s="36">
        <f>IFERROR(IF(Y92=0,"",ROUNDUP(Y92/H92,0)*0.01898),"")</f>
        <v>0.26572000000000001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116.79642857142856</v>
      </c>
      <c r="BN92" s="64">
        <f t="shared" ref="BN92:BN99" si="18">IFERROR(Y92*I92/H92,"0")</f>
        <v>124.86600000000001</v>
      </c>
      <c r="BO92" s="64">
        <f t="shared" ref="BO92:BO99" si="19">IFERROR(1/J92*(X92/H92),"0")</f>
        <v>0.20461309523809523</v>
      </c>
      <c r="BP92" s="64">
        <f t="shared" ref="BP92:BP99" si="20">IFERROR(1/J92*(Y92/H92),"0")</f>
        <v>0.21875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23</v>
      </c>
      <c r="Y96" s="642">
        <f t="shared" si="16"/>
        <v>24.3</v>
      </c>
      <c r="Z96" s="36">
        <f>IFERROR(IF(Y96=0,"",ROUNDUP(Y96/H96,0)*0.00651),"")</f>
        <v>5.8590000000000003E-2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25.146666666666665</v>
      </c>
      <c r="BN96" s="64">
        <f t="shared" si="18"/>
        <v>26.567999999999998</v>
      </c>
      <c r="BO96" s="64">
        <f t="shared" si="19"/>
        <v>4.6805046805046803E-2</v>
      </c>
      <c r="BP96" s="64">
        <f t="shared" si="20"/>
        <v>4.9450549450549455E-2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164</v>
      </c>
      <c r="Y99" s="642">
        <f t="shared" si="16"/>
        <v>165.6</v>
      </c>
      <c r="Z99" s="36">
        <f>IFERROR(IF(Y99=0,"",ROUNDUP(Y99/H99,0)*0.00651),"")</f>
        <v>0.59892000000000001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185.13777777777776</v>
      </c>
      <c r="BN99" s="64">
        <f t="shared" si="18"/>
        <v>186.94399999999999</v>
      </c>
      <c r="BO99" s="64">
        <f t="shared" si="19"/>
        <v>0.50061050061050072</v>
      </c>
      <c r="BP99" s="64">
        <f t="shared" si="20"/>
        <v>0.50549450549450559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112.72486772486772</v>
      </c>
      <c r="Y100" s="643">
        <f>IFERROR(Y92/H92,"0")+IFERROR(Y93/H93,"0")+IFERROR(Y94/H94,"0")+IFERROR(Y95/H95,"0")+IFERROR(Y96/H96,"0")+IFERROR(Y97/H97,"0")+IFERROR(Y98/H98,"0")+IFERROR(Y99/H99,"0")</f>
        <v>115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0.92323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297</v>
      </c>
      <c r="Y101" s="643">
        <f>IFERROR(SUM(Y92:Y99),"0")</f>
        <v>307.5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142</v>
      </c>
      <c r="Y104" s="642">
        <f>IFERROR(IF(X104="",0,CEILING((X104/$H104),1)*$H104),"")</f>
        <v>151.20000000000002</v>
      </c>
      <c r="Z104" s="36">
        <f>IFERROR(IF(Y104=0,"",ROUNDUP(Y104/H104,0)*0.01898),"")</f>
        <v>0.26572000000000001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147.71944444444443</v>
      </c>
      <c r="BN104" s="64">
        <f>IFERROR(Y104*I104/H104,"0")</f>
        <v>157.29000000000002</v>
      </c>
      <c r="BO104" s="64">
        <f>IFERROR(1/J104*(X104/H104),"0")</f>
        <v>0.2054398148148148</v>
      </c>
      <c r="BP104" s="64">
        <f>IFERROR(1/J104*(Y104/H104),"0")</f>
        <v>0.21875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31</v>
      </c>
      <c r="Y106" s="642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32.446666666666665</v>
      </c>
      <c r="BN106" s="64">
        <f>IFERROR(Y106*I106/H106,"0")</f>
        <v>32.97</v>
      </c>
      <c r="BO106" s="64">
        <f>IFERROR(1/J106*(X106/H106),"0")</f>
        <v>5.2188552188552194E-2</v>
      </c>
      <c r="BP106" s="64">
        <f>IFERROR(1/J106*(Y106/H106),"0")</f>
        <v>5.3030303030303032E-2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20.037037037037038</v>
      </c>
      <c r="Y108" s="643">
        <f>IFERROR(Y104/H104,"0")+IFERROR(Y105/H105,"0")+IFERROR(Y106/H106,"0")+IFERROR(Y107/H107,"0")</f>
        <v>21</v>
      </c>
      <c r="Z108" s="643">
        <f>IFERROR(IF(Z104="",0,Z104),"0")+IFERROR(IF(Z105="",0,Z105),"0")+IFERROR(IF(Z106="",0,Z106),"0")+IFERROR(IF(Z107="",0,Z107),"0")</f>
        <v>0.32886000000000004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173</v>
      </c>
      <c r="Y109" s="643">
        <f>IFERROR(SUM(Y104:Y107),"0")</f>
        <v>182.70000000000002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44</v>
      </c>
      <c r="Y113" s="642">
        <f>IFERROR(IF(X113="",0,CEILING((X113/$H113),1)*$H113),"")</f>
        <v>45.6</v>
      </c>
      <c r="Z113" s="36">
        <f>IFERROR(IF(Y113=0,"",ROUNDUP(Y113/H113,0)*0.00651),"")</f>
        <v>0.12369000000000001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47.300000000000004</v>
      </c>
      <c r="BN113" s="64">
        <f>IFERROR(Y113*I113/H113,"0")</f>
        <v>49.02</v>
      </c>
      <c r="BO113" s="64">
        <f>IFERROR(1/J113*(X113/H113),"0")</f>
        <v>0.10073260073260075</v>
      </c>
      <c r="BP113" s="64">
        <f>IFERROR(1/J113*(Y113/H113),"0")</f>
        <v>0.1043956043956044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18.333333333333336</v>
      </c>
      <c r="Y114" s="643">
        <f>IFERROR(Y111/H111,"0")+IFERROR(Y112/H112,"0")+IFERROR(Y113/H113,"0")</f>
        <v>19</v>
      </c>
      <c r="Z114" s="643">
        <f>IFERROR(IF(Z111="",0,Z111),"0")+IFERROR(IF(Z112="",0,Z112),"0")+IFERROR(IF(Z113="",0,Z113),"0")</f>
        <v>0.12369000000000001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44</v>
      </c>
      <c r="Y115" s="643">
        <f>IFERROR(SUM(Y111:Y113),"0")</f>
        <v>45.6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149</v>
      </c>
      <c r="Y118" s="642">
        <f t="shared" si="21"/>
        <v>151.20000000000002</v>
      </c>
      <c r="Z118" s="36">
        <f>IFERROR(IF(Y118=0,"",ROUNDUP(Y118/H118,0)*0.01898),"")</f>
        <v>0.34164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158.09964285714287</v>
      </c>
      <c r="BN118" s="64">
        <f t="shared" si="23"/>
        <v>160.43400000000003</v>
      </c>
      <c r="BO118" s="64">
        <f t="shared" si="24"/>
        <v>0.27715773809523808</v>
      </c>
      <c r="BP118" s="64">
        <f t="shared" si="25"/>
        <v>0.28125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68</v>
      </c>
      <c r="Y121" s="642">
        <f t="shared" si="21"/>
        <v>70.2</v>
      </c>
      <c r="Z121" s="36">
        <f>IFERROR(IF(Y121=0,"",ROUNDUP(Y121/H121,0)*0.00651),"")</f>
        <v>0.16925999999999999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74.346666666666664</v>
      </c>
      <c r="BN121" s="64">
        <f t="shared" si="23"/>
        <v>76.751999999999995</v>
      </c>
      <c r="BO121" s="64">
        <f t="shared" si="24"/>
        <v>0.13838013838013838</v>
      </c>
      <c r="BP121" s="64">
        <f t="shared" si="25"/>
        <v>0.14285714285714288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42.923280423280417</v>
      </c>
      <c r="Y124" s="643">
        <f>IFERROR(Y117/H117,"0")+IFERROR(Y118/H118,"0")+IFERROR(Y119/H119,"0")+IFERROR(Y120/H120,"0")+IFERROR(Y121/H121,"0")+IFERROR(Y122/H122,"0")+IFERROR(Y123/H123,"0")</f>
        <v>44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0.51090000000000002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217</v>
      </c>
      <c r="Y125" s="643">
        <f>IFERROR(SUM(Y117:Y123),"0")</f>
        <v>221.40000000000003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25</v>
      </c>
      <c r="Y174" s="642">
        <f t="shared" si="26"/>
        <v>25.2</v>
      </c>
      <c r="Z174" s="36">
        <f>IFERROR(IF(Y174=0,"",ROUNDUP(Y174/H174,0)*0.00502),"")</f>
        <v>7.0280000000000009E-2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26.805555555555554</v>
      </c>
      <c r="BN174" s="64">
        <f t="shared" si="28"/>
        <v>27.019999999999996</v>
      </c>
      <c r="BO174" s="64">
        <f t="shared" si="29"/>
        <v>5.9354226020892693E-2</v>
      </c>
      <c r="BP174" s="64">
        <f t="shared" si="30"/>
        <v>5.9829059829059839E-2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94</v>
      </c>
      <c r="Y175" s="642">
        <f t="shared" si="26"/>
        <v>94.5</v>
      </c>
      <c r="Z175" s="36">
        <f>IFERROR(IF(Y175=0,"",ROUNDUP(Y175/H175,0)*0.00502),"")</f>
        <v>0.22590000000000002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98.476190476190482</v>
      </c>
      <c r="BN175" s="64">
        <f t="shared" si="28"/>
        <v>99</v>
      </c>
      <c r="BO175" s="64">
        <f t="shared" si="29"/>
        <v>0.19129019129019129</v>
      </c>
      <c r="BP175" s="64">
        <f t="shared" si="30"/>
        <v>0.19230769230769232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58.650793650793645</v>
      </c>
      <c r="Y178" s="643">
        <f>IFERROR(Y169/H169,"0")+IFERROR(Y170/H170,"0")+IFERROR(Y171/H171,"0")+IFERROR(Y172/H172,"0")+IFERROR(Y173/H173,"0")+IFERROR(Y174/H174,"0")+IFERROR(Y175/H175,"0")+IFERROR(Y176/H176,"0")+IFERROR(Y177/H177,"0")</f>
        <v>59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0.29618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119</v>
      </c>
      <c r="Y179" s="643">
        <f>IFERROR(SUM(Y169:Y177),"0")</f>
        <v>119.7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33</v>
      </c>
      <c r="Y206" s="642">
        <f t="shared" si="31"/>
        <v>34.200000000000003</v>
      </c>
      <c r="Z206" s="36">
        <f>IFERROR(IF(Y206=0,"",ROUNDUP(Y206/H206,0)*0.00502),"")</f>
        <v>9.5380000000000006E-2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35.383333333333333</v>
      </c>
      <c r="BN206" s="64">
        <f t="shared" si="33"/>
        <v>36.67</v>
      </c>
      <c r="BO206" s="64">
        <f t="shared" si="34"/>
        <v>7.8347578347578356E-2</v>
      </c>
      <c r="BP206" s="64">
        <f t="shared" si="35"/>
        <v>8.11965811965812E-2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34</v>
      </c>
      <c r="Y207" s="642">
        <f t="shared" si="31"/>
        <v>34.200000000000003</v>
      </c>
      <c r="Z207" s="36">
        <f>IFERROR(IF(Y207=0,"",ROUNDUP(Y207/H207,0)*0.00502),"")</f>
        <v>9.5380000000000006E-2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35.888888888888886</v>
      </c>
      <c r="BN207" s="64">
        <f t="shared" si="33"/>
        <v>36.1</v>
      </c>
      <c r="BO207" s="64">
        <f t="shared" si="34"/>
        <v>8.0721747388414061E-2</v>
      </c>
      <c r="BP207" s="64">
        <f t="shared" si="35"/>
        <v>8.11965811965812E-2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31</v>
      </c>
      <c r="Y209" s="642">
        <f t="shared" si="31"/>
        <v>32.4</v>
      </c>
      <c r="Z209" s="36">
        <f>IFERROR(IF(Y209=0,"",ROUNDUP(Y209/H209,0)*0.00502),"")</f>
        <v>9.0359999999999996E-2</v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32.722222222222221</v>
      </c>
      <c r="BN209" s="64">
        <f t="shared" si="33"/>
        <v>34.199999999999996</v>
      </c>
      <c r="BO209" s="64">
        <f t="shared" si="34"/>
        <v>7.3599240265906932E-2</v>
      </c>
      <c r="BP209" s="64">
        <f t="shared" si="35"/>
        <v>7.6923076923076927E-2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54.444444444444443</v>
      </c>
      <c r="Y210" s="643">
        <f>IFERROR(Y202/H202,"0")+IFERROR(Y203/H203,"0")+IFERROR(Y204/H204,"0")+IFERROR(Y205/H205,"0")+IFERROR(Y206/H206,"0")+IFERROR(Y207/H207,"0")+IFERROR(Y208/H208,"0")+IFERROR(Y209/H209,"0")</f>
        <v>56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0.28112000000000004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98</v>
      </c>
      <c r="Y211" s="643">
        <f>IFERROR(SUM(Y202:Y209),"0")</f>
        <v>100.80000000000001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146</v>
      </c>
      <c r="Y215" s="64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154.70965517241379</v>
      </c>
      <c r="BN215" s="64">
        <f t="shared" si="38"/>
        <v>156.72299999999998</v>
      </c>
      <c r="BO215" s="64">
        <f t="shared" si="39"/>
        <v>0.26221264367816094</v>
      </c>
      <c r="BP215" s="64">
        <f t="shared" si="40"/>
        <v>0.265625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81</v>
      </c>
      <c r="Y216" s="642">
        <f t="shared" si="36"/>
        <v>81.599999999999994</v>
      </c>
      <c r="Z216" s="36">
        <f t="shared" ref="Z216:Z221" si="41">IFERROR(IF(Y216=0,"",ROUNDUP(Y216/H216,0)*0.00651),"")</f>
        <v>0.22134000000000001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90.112499999999997</v>
      </c>
      <c r="BN216" s="64">
        <f t="shared" si="38"/>
        <v>90.78</v>
      </c>
      <c r="BO216" s="64">
        <f t="shared" si="39"/>
        <v>0.18543956043956045</v>
      </c>
      <c r="BP216" s="64">
        <f t="shared" si="40"/>
        <v>0.18681318681318682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77</v>
      </c>
      <c r="Y218" s="642">
        <f t="shared" si="36"/>
        <v>79.2</v>
      </c>
      <c r="Z218" s="36">
        <f t="shared" si="41"/>
        <v>0.21482999999999999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85.085000000000008</v>
      </c>
      <c r="BN218" s="64">
        <f t="shared" si="38"/>
        <v>87.51600000000002</v>
      </c>
      <c r="BO218" s="64">
        <f t="shared" si="39"/>
        <v>0.17628205128205132</v>
      </c>
      <c r="BP218" s="64">
        <f t="shared" si="40"/>
        <v>0.18131868131868134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158</v>
      </c>
      <c r="Y220" s="642">
        <f t="shared" si="36"/>
        <v>158.4</v>
      </c>
      <c r="Z220" s="36">
        <f t="shared" si="41"/>
        <v>0.42965999999999999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174.59</v>
      </c>
      <c r="BN220" s="64">
        <f t="shared" si="38"/>
        <v>175.03200000000004</v>
      </c>
      <c r="BO220" s="64">
        <f t="shared" si="39"/>
        <v>0.36172161172161182</v>
      </c>
      <c r="BP220" s="64">
        <f t="shared" si="40"/>
        <v>0.36263736263736268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74</v>
      </c>
      <c r="Y221" s="642">
        <f t="shared" si="36"/>
        <v>74.399999999999991</v>
      </c>
      <c r="Z221" s="36">
        <f t="shared" si="41"/>
        <v>0.20181000000000002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81.955000000000013</v>
      </c>
      <c r="BN221" s="64">
        <f t="shared" si="38"/>
        <v>82.397999999999996</v>
      </c>
      <c r="BO221" s="64">
        <f t="shared" si="39"/>
        <v>0.16941391941391945</v>
      </c>
      <c r="BP221" s="64">
        <f t="shared" si="40"/>
        <v>0.17032967032967034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179.28160919540232</v>
      </c>
      <c r="Y222" s="643">
        <f>IFERROR(Y213/H213,"0")+IFERROR(Y214/H214,"0")+IFERROR(Y215/H215,"0")+IFERROR(Y216/H216,"0")+IFERROR(Y217/H217,"0")+IFERROR(Y218/H218,"0")+IFERROR(Y219/H219,"0")+IFERROR(Y220/H220,"0")+IFERROR(Y221/H221,"0")</f>
        <v>181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1.3903000000000001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536</v>
      </c>
      <c r="Y223" s="643">
        <f>IFERROR(SUM(Y213:Y221),"0")</f>
        <v>541.5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7</v>
      </c>
      <c r="Y225" s="64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7.7350000000000003</v>
      </c>
      <c r="BN225" s="64">
        <f>IFERROR(Y225*I225/H225,"0")</f>
        <v>7.9560000000000004</v>
      </c>
      <c r="BO225" s="64">
        <f>IFERROR(1/J225*(X225/H225),"0")</f>
        <v>1.6025641025641028E-2</v>
      </c>
      <c r="BP225" s="64">
        <f>IFERROR(1/J225*(Y225/H225),"0")</f>
        <v>1.6483516483516484E-2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42</v>
      </c>
      <c r="Y226" s="642">
        <f>IFERROR(IF(X226="",0,CEILING((X226/$H226),1)*$H226),"")</f>
        <v>43.199999999999996</v>
      </c>
      <c r="Z226" s="36">
        <f>IFERROR(IF(Y226=0,"",ROUNDUP(Y226/H226,0)*0.00651),"")</f>
        <v>0.11718000000000001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46.410000000000004</v>
      </c>
      <c r="BN226" s="64">
        <f>IFERROR(Y226*I226/H226,"0")</f>
        <v>47.736000000000004</v>
      </c>
      <c r="BO226" s="64">
        <f>IFERROR(1/J226*(X226/H226),"0")</f>
        <v>9.6153846153846159E-2</v>
      </c>
      <c r="BP226" s="64">
        <f>IFERROR(1/J226*(Y226/H226),"0")</f>
        <v>9.8901098901098911E-2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20.416666666666668</v>
      </c>
      <c r="Y227" s="643">
        <f>IFERROR(Y225/H225,"0")+IFERROR(Y226/H226,"0")</f>
        <v>21</v>
      </c>
      <c r="Z227" s="643">
        <f>IFERROR(IF(Z225="",0,Z225),"0")+IFERROR(IF(Z226="",0,Z226),"0")</f>
        <v>0.13671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49</v>
      </c>
      <c r="Y228" s="643">
        <f>IFERROR(SUM(Y225:Y226),"0")</f>
        <v>50.399999999999991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44</v>
      </c>
      <c r="Y279" s="642">
        <f>IFERROR(IF(X279="",0,CEILING((X279/$H279),1)*$H279),"")</f>
        <v>45.6</v>
      </c>
      <c r="Z279" s="36">
        <f>IFERROR(IF(Y279=0,"",ROUNDUP(Y279/H279,0)*0.00651),"")</f>
        <v>0.12369000000000001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48.620000000000005</v>
      </c>
      <c r="BN279" s="64">
        <f>IFERROR(Y279*I279/H279,"0")</f>
        <v>50.388000000000005</v>
      </c>
      <c r="BO279" s="64">
        <f>IFERROR(1/J279*(X279/H279),"0")</f>
        <v>0.10073260073260075</v>
      </c>
      <c r="BP279" s="64">
        <f>IFERROR(1/J279*(Y279/H279),"0")</f>
        <v>0.1043956043956044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50</v>
      </c>
      <c r="Y280" s="642">
        <f>IFERROR(IF(X280="",0,CEILING((X280/$H280),1)*$H280),"")</f>
        <v>50.4</v>
      </c>
      <c r="Z280" s="36">
        <f>IFERROR(IF(Y280=0,"",ROUNDUP(Y280/H280,0)*0.00651),"")</f>
        <v>0.13671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53.75</v>
      </c>
      <c r="BN280" s="64">
        <f>IFERROR(Y280*I280/H280,"0")</f>
        <v>54.180000000000007</v>
      </c>
      <c r="BO280" s="64">
        <f>IFERROR(1/J280*(X280/H280),"0")</f>
        <v>0.11446886446886449</v>
      </c>
      <c r="BP280" s="64">
        <f>IFERROR(1/J280*(Y280/H280),"0")</f>
        <v>0.11538461538461539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39.166666666666671</v>
      </c>
      <c r="Y282" s="643">
        <f>IFERROR(Y278/H278,"0")+IFERROR(Y279/H279,"0")+IFERROR(Y280/H280,"0")+IFERROR(Y281/H281,"0")</f>
        <v>40</v>
      </c>
      <c r="Z282" s="643">
        <f>IFERROR(IF(Z278="",0,Z278),"0")+IFERROR(IF(Z279="",0,Z279),"0")+IFERROR(IF(Z280="",0,Z280),"0")+IFERROR(IF(Z281="",0,Z281),"0")</f>
        <v>0.26040000000000002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94</v>
      </c>
      <c r="Y283" s="643">
        <f>IFERROR(SUM(Y278:Y281),"0")</f>
        <v>96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41</v>
      </c>
      <c r="Y331" s="642">
        <f>IFERROR(IF(X331="",0,CEILING((X331/$H331),1)*$H331),"")</f>
        <v>43.2</v>
      </c>
      <c r="Z331" s="36">
        <f>IFERROR(IF(Y331=0,"",ROUNDUP(Y331/H331,0)*0.00651),"")</f>
        <v>0.10416</v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44.917777777777779</v>
      </c>
      <c r="BN331" s="64">
        <f>IFERROR(Y331*I331/H331,"0")</f>
        <v>47.328000000000003</v>
      </c>
      <c r="BO331" s="64">
        <f>IFERROR(1/J331*(X331/H331),"0")</f>
        <v>8.3435083435083435E-2</v>
      </c>
      <c r="BP331" s="64">
        <f>IFERROR(1/J331*(Y331/H331),"0")</f>
        <v>8.7912087912087919E-2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15.185185185185183</v>
      </c>
      <c r="Y332" s="643">
        <f>IFERROR(Y327/H327,"0")+IFERROR(Y328/H328,"0")+IFERROR(Y329/H329,"0")+IFERROR(Y330/H330,"0")+IFERROR(Y331/H331,"0")</f>
        <v>16</v>
      </c>
      <c r="Z332" s="643">
        <f>IFERROR(IF(Z327="",0,Z327),"0")+IFERROR(IF(Z328="",0,Z328),"0")+IFERROR(IF(Z329="",0,Z329),"0")+IFERROR(IF(Z330="",0,Z330),"0")+IFERROR(IF(Z331="",0,Z331),"0")</f>
        <v>0.10416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41</v>
      </c>
      <c r="Y333" s="643">
        <f>IFERROR(SUM(Y327:Y331),"0")</f>
        <v>43.2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97</v>
      </c>
      <c r="Y335" s="642">
        <f>IFERROR(IF(X335="",0,CEILING((X335/$H335),1)*$H335),"")</f>
        <v>100.80000000000001</v>
      </c>
      <c r="Z335" s="36">
        <f>IFERROR(IF(Y335=0,"",ROUNDUP(Y335/H335,0)*0.01898),"")</f>
        <v>0.22776000000000002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102.99321428571429</v>
      </c>
      <c r="BN335" s="64">
        <f>IFERROR(Y335*I335/H335,"0")</f>
        <v>107.02800000000001</v>
      </c>
      <c r="BO335" s="64">
        <f>IFERROR(1/J335*(X335/H335),"0")</f>
        <v>0.18043154761904762</v>
      </c>
      <c r="BP335" s="64">
        <f>IFERROR(1/J335*(Y335/H335),"0")</f>
        <v>0.1875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90</v>
      </c>
      <c r="Y336" s="642">
        <f>IFERROR(IF(X336="",0,CEILING((X336/$H336),1)*$H336),"")</f>
        <v>93.6</v>
      </c>
      <c r="Z336" s="36">
        <f>IFERROR(IF(Y336=0,"",ROUNDUP(Y336/H336,0)*0.01898),"")</f>
        <v>0.22776000000000002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95.98846153846155</v>
      </c>
      <c r="BN336" s="64">
        <f>IFERROR(Y336*I336/H336,"0")</f>
        <v>99.828000000000003</v>
      </c>
      <c r="BO336" s="64">
        <f>IFERROR(1/J336*(X336/H336),"0")</f>
        <v>0.18028846153846154</v>
      </c>
      <c r="BP336" s="64">
        <f>IFERROR(1/J336*(Y336/H336),"0")</f>
        <v>0.1875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107</v>
      </c>
      <c r="Y337" s="642">
        <f>IFERROR(IF(X337="",0,CEILING((X337/$H337),1)*$H337),"")</f>
        <v>109.2</v>
      </c>
      <c r="Z337" s="36">
        <f>IFERROR(IF(Y337=0,"",ROUNDUP(Y337/H337,0)*0.01898),"")</f>
        <v>0.24674000000000001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113.61107142857144</v>
      </c>
      <c r="BN337" s="64">
        <f>IFERROR(Y337*I337/H337,"0")</f>
        <v>115.947</v>
      </c>
      <c r="BO337" s="64">
        <f>IFERROR(1/J337*(X337/H337),"0")</f>
        <v>0.19903273809523808</v>
      </c>
      <c r="BP337" s="64">
        <f>IFERROR(1/J337*(Y337/H337),"0")</f>
        <v>0.203125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35.824175824175825</v>
      </c>
      <c r="Y338" s="643">
        <f>IFERROR(Y335/H335,"0")+IFERROR(Y336/H336,"0")+IFERROR(Y337/H337,"0")</f>
        <v>37</v>
      </c>
      <c r="Z338" s="643">
        <f>IFERROR(IF(Z335="",0,Z335),"0")+IFERROR(IF(Z336="",0,Z336),"0")+IFERROR(IF(Z337="",0,Z337),"0")</f>
        <v>0.70226000000000011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294</v>
      </c>
      <c r="Y339" s="643">
        <f>IFERROR(SUM(Y335:Y337),"0")</f>
        <v>303.60000000000002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1</v>
      </c>
      <c r="Y343" s="64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1.1588235294117648</v>
      </c>
      <c r="BN343" s="64">
        <f>IFERROR(Y343*I343/H343,"0")</f>
        <v>2.9550000000000001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9</v>
      </c>
      <c r="Y344" s="642">
        <f>IFERROR(IF(X344="",0,CEILING((X344/$H344),1)*$H344),"")</f>
        <v>10.199999999999999</v>
      </c>
      <c r="Z344" s="36">
        <f>IFERROR(IF(Y344=0,"",ROUNDUP(Y344/H344,0)*0.00651),"")</f>
        <v>2.6040000000000001E-2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10.164705882352941</v>
      </c>
      <c r="BN344" s="64">
        <f>IFERROR(Y344*I344/H344,"0")</f>
        <v>11.52</v>
      </c>
      <c r="BO344" s="64">
        <f>IFERROR(1/J344*(X344/H344),"0")</f>
        <v>1.9392372333548808E-2</v>
      </c>
      <c r="BP344" s="64">
        <f>IFERROR(1/J344*(Y344/H344),"0")</f>
        <v>2.197802197802198E-2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3.9215686274509807</v>
      </c>
      <c r="Y345" s="643">
        <f>IFERROR(Y341/H341,"0")+IFERROR(Y342/H342,"0")+IFERROR(Y343/H343,"0")+IFERROR(Y344/H344,"0")</f>
        <v>5</v>
      </c>
      <c r="Z345" s="643">
        <f>IFERROR(IF(Z341="",0,Z341),"0")+IFERROR(IF(Z342="",0,Z342),"0")+IFERROR(IF(Z343="",0,Z343),"0")+IFERROR(IF(Z344="",0,Z344),"0")</f>
        <v>3.2550000000000003E-2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10</v>
      </c>
      <c r="Y346" s="643">
        <f>IFERROR(SUM(Y341:Y344),"0")</f>
        <v>12.75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25</v>
      </c>
      <c r="Y355" s="642">
        <f>IFERROR(IF(X355="",0,CEILING((X355/$H355),1)*$H355),"")</f>
        <v>25.2</v>
      </c>
      <c r="Z355" s="36">
        <f>IFERROR(IF(Y355=0,"",ROUNDUP(Y355/H355,0)*0.00651),"")</f>
        <v>9.1139999999999999E-2</v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28.166666666666668</v>
      </c>
      <c r="BN355" s="64">
        <f>IFERROR(Y355*I355/H355,"0")</f>
        <v>28.391999999999999</v>
      </c>
      <c r="BO355" s="64">
        <f>IFERROR(1/J355*(X355/H355),"0")</f>
        <v>7.6312576312576319E-2</v>
      </c>
      <c r="BP355" s="64">
        <f>IFERROR(1/J355*(Y355/H355),"0")</f>
        <v>7.6923076923076927E-2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13.888888888888889</v>
      </c>
      <c r="Y356" s="643">
        <f>IFERROR(Y355/H355,"0")</f>
        <v>14</v>
      </c>
      <c r="Z356" s="643">
        <f>IFERROR(IF(Z355="",0,Z355),"0")</f>
        <v>9.1139999999999999E-2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25</v>
      </c>
      <c r="Y357" s="643">
        <f>IFERROR(SUM(Y355:Y355),"0")</f>
        <v>25.2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8</v>
      </c>
      <c r="Y359" s="642">
        <f>IFERROR(IF(X359="",0,CEILING((X359/$H359),1)*$H359),"")</f>
        <v>8.1</v>
      </c>
      <c r="Z359" s="36">
        <f>IFERROR(IF(Y359=0,"",ROUNDUP(Y359/H359,0)*0.01898),"")</f>
        <v>1.898E-2</v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8.5125925925925934</v>
      </c>
      <c r="BN359" s="64">
        <f>IFERROR(Y359*I359/H359,"0")</f>
        <v>8.6189999999999998</v>
      </c>
      <c r="BO359" s="64">
        <f>IFERROR(1/J359*(X359/H359),"0")</f>
        <v>1.54320987654321E-2</v>
      </c>
      <c r="BP359" s="64">
        <f>IFERROR(1/J359*(Y359/H359),"0")</f>
        <v>1.5625E-2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0.98765432098765438</v>
      </c>
      <c r="Y362" s="643">
        <f>IFERROR(Y359/H359,"0")+IFERROR(Y360/H360,"0")+IFERROR(Y361/H361,"0")</f>
        <v>1</v>
      </c>
      <c r="Z362" s="643">
        <f>IFERROR(IF(Z359="",0,Z359),"0")+IFERROR(IF(Z360="",0,Z360),"0")+IFERROR(IF(Z361="",0,Z361),"0")</f>
        <v>1.898E-2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8</v>
      </c>
      <c r="Y363" s="643">
        <f>IFERROR(SUM(Y359:Y361),"0")</f>
        <v>8.1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200</v>
      </c>
      <c r="Y370" s="642">
        <f t="shared" si="57"/>
        <v>210</v>
      </c>
      <c r="Z370" s="36">
        <f>IFERROR(IF(Y370=0,"",ROUNDUP(Y370/H370,0)*0.02175),"")</f>
        <v>0.30449999999999999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206.4</v>
      </c>
      <c r="BN370" s="64">
        <f t="shared" si="59"/>
        <v>216.72</v>
      </c>
      <c r="BO370" s="64">
        <f t="shared" si="60"/>
        <v>0.27777777777777779</v>
      </c>
      <c r="BP370" s="64">
        <f t="shared" si="61"/>
        <v>0.29166666666666663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13.333333333333334</v>
      </c>
      <c r="Y374" s="643">
        <f>IFERROR(Y367/H367,"0")+IFERROR(Y368/H368,"0")+IFERROR(Y369/H369,"0")+IFERROR(Y370/H370,"0")+IFERROR(Y371/H371,"0")+IFERROR(Y372/H372,"0")+IFERROR(Y373/H373,"0")</f>
        <v>14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0.30449999999999999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200</v>
      </c>
      <c r="Y375" s="643">
        <f>IFERROR(SUM(Y367:Y373),"0")</f>
        <v>210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407</v>
      </c>
      <c r="Y377" s="642">
        <f>IFERROR(IF(X377="",0,CEILING((X377/$H377),1)*$H377),"")</f>
        <v>420</v>
      </c>
      <c r="Z377" s="36">
        <f>IFERROR(IF(Y377=0,"",ROUNDUP(Y377/H377,0)*0.02175),"")</f>
        <v>0.60899999999999999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420.02400000000006</v>
      </c>
      <c r="BN377" s="64">
        <f>IFERROR(Y377*I377/H377,"0")</f>
        <v>433.44</v>
      </c>
      <c r="BO377" s="64">
        <f>IFERROR(1/J377*(X377/H377),"0")</f>
        <v>0.56527777777777777</v>
      </c>
      <c r="BP377" s="64">
        <f>IFERROR(1/J377*(Y377/H377),"0")</f>
        <v>0.58333333333333326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27.133333333333333</v>
      </c>
      <c r="Y379" s="643">
        <f>IFERROR(Y377/H377,"0")+IFERROR(Y378/H378,"0")</f>
        <v>28</v>
      </c>
      <c r="Z379" s="643">
        <f>IFERROR(IF(Z377="",0,Z377),"0")+IFERROR(IF(Z378="",0,Z378),"0")</f>
        <v>0.60899999999999999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407</v>
      </c>
      <c r="Y380" s="643">
        <f>IFERROR(SUM(Y377:Y378),"0")</f>
        <v>420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55</v>
      </c>
      <c r="Y387" s="642">
        <f>IFERROR(IF(X387="",0,CEILING((X387/$H387),1)*$H387),"")</f>
        <v>63</v>
      </c>
      <c r="Z387" s="36">
        <f>IFERROR(IF(Y387=0,"",ROUNDUP(Y387/H387,0)*0.01898),"")</f>
        <v>0.13286000000000001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58.17166666666666</v>
      </c>
      <c r="BN387" s="64">
        <f>IFERROR(Y387*I387/H387,"0")</f>
        <v>66.632999999999996</v>
      </c>
      <c r="BO387" s="64">
        <f>IFERROR(1/J387*(X387/H387),"0")</f>
        <v>9.5486111111111105E-2</v>
      </c>
      <c r="BP387" s="64">
        <f>IFERROR(1/J387*(Y387/H387),"0")</f>
        <v>0.109375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6.1111111111111107</v>
      </c>
      <c r="Y388" s="643">
        <f>IFERROR(Y387/H387,"0")</f>
        <v>7</v>
      </c>
      <c r="Z388" s="643">
        <f>IFERROR(IF(Z387="",0,Z387),"0")</f>
        <v>0.13286000000000001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55</v>
      </c>
      <c r="Y389" s="643">
        <f>IFERROR(SUM(Y387:Y387),"0")</f>
        <v>63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42</v>
      </c>
      <c r="Y395" s="642">
        <f>IFERROR(IF(X395="",0,CEILING((X395/$H395),1)*$H395),"")</f>
        <v>48</v>
      </c>
      <c r="Z395" s="36">
        <f>IFERROR(IF(Y395=0,"",ROUNDUP(Y395/H395,0)*0.01898),"")</f>
        <v>7.5920000000000001E-2</v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43.522500000000001</v>
      </c>
      <c r="BN395" s="64">
        <f>IFERROR(Y395*I395/H395,"0")</f>
        <v>49.74</v>
      </c>
      <c r="BO395" s="64">
        <f>IFERROR(1/J395*(X395/H395),"0")</f>
        <v>5.46875E-2</v>
      </c>
      <c r="BP395" s="64">
        <f>IFERROR(1/J395*(Y395/H395),"0")</f>
        <v>6.25E-2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3.5</v>
      </c>
      <c r="Y397" s="643">
        <f>IFERROR(Y392/H392,"0")+IFERROR(Y393/H393,"0")+IFERROR(Y394/H394,"0")+IFERROR(Y395/H395,"0")+IFERROR(Y396/H396,"0")</f>
        <v>4</v>
      </c>
      <c r="Z397" s="643">
        <f>IFERROR(IF(Z392="",0,Z392),"0")+IFERROR(IF(Z393="",0,Z393),"0")+IFERROR(IF(Z394="",0,Z394),"0")+IFERROR(IF(Z395="",0,Z395),"0")+IFERROR(IF(Z396="",0,Z396),"0")</f>
        <v>7.5920000000000001E-2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42</v>
      </c>
      <c r="Y398" s="643">
        <f>IFERROR(SUM(Y392:Y396),"0")</f>
        <v>48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582</v>
      </c>
      <c r="Y404" s="642">
        <f>IFERROR(IF(X404="",0,CEILING((X404/$H404),1)*$H404),"")</f>
        <v>585</v>
      </c>
      <c r="Z404" s="36">
        <f>IFERROR(IF(Y404=0,"",ROUNDUP(Y404/H404,0)*0.01898),"")</f>
        <v>1.2337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615.56200000000001</v>
      </c>
      <c r="BN404" s="64">
        <f>IFERROR(Y404*I404/H404,"0")</f>
        <v>618.73500000000001</v>
      </c>
      <c r="BO404" s="64">
        <f>IFERROR(1/J404*(X404/H404),"0")</f>
        <v>1.0104166666666667</v>
      </c>
      <c r="BP404" s="64">
        <f>IFERROR(1/J404*(Y404/H404),"0")</f>
        <v>1.015625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64.666666666666671</v>
      </c>
      <c r="Y408" s="643">
        <f>IFERROR(Y404/H404,"0")+IFERROR(Y405/H405,"0")+IFERROR(Y406/H406,"0")+IFERROR(Y407/H407,"0")</f>
        <v>65</v>
      </c>
      <c r="Z408" s="643">
        <f>IFERROR(IF(Z404="",0,Z404),"0")+IFERROR(IF(Z405="",0,Z405),"0")+IFERROR(IF(Z406="",0,Z406),"0")+IFERROR(IF(Z407="",0,Z407),"0")</f>
        <v>1.2337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582</v>
      </c>
      <c r="Y409" s="643">
        <f>IFERROR(SUM(Y404:Y407),"0")</f>
        <v>585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4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4.2476190476190476</v>
      </c>
      <c r="BN425" s="64">
        <f t="shared" si="64"/>
        <v>4.46</v>
      </c>
      <c r="BO425" s="64">
        <f t="shared" si="65"/>
        <v>8.1400081400081412E-3</v>
      </c>
      <c r="BP425" s="64">
        <f t="shared" si="66"/>
        <v>8.5470085470085479E-3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1.9047619047619047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4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82</v>
      </c>
      <c r="Y465" s="642">
        <f t="shared" ref="Y465:Y480" si="68">IFERROR(IF(X465="",0,CEILING((X465/$H465),1)*$H465),"")</f>
        <v>84.48</v>
      </c>
      <c r="Z465" s="36">
        <f t="shared" ref="Z465:Z470" si="69">IFERROR(IF(Y465=0,"",ROUNDUP(Y465/H465,0)*0.01196),"")</f>
        <v>0.19136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87.590909090909079</v>
      </c>
      <c r="BN465" s="64">
        <f t="shared" ref="BN465:BN480" si="71">IFERROR(Y465*I465/H465,"0")</f>
        <v>90.24</v>
      </c>
      <c r="BO465" s="64">
        <f t="shared" ref="BO465:BO480" si="72">IFERROR(1/J465*(X465/H465),"0")</f>
        <v>0.14932983682983683</v>
      </c>
      <c r="BP465" s="64">
        <f t="shared" ref="BP465:BP480" si="73">IFERROR(1/J465*(Y465/H465),"0")</f>
        <v>0.15384615384615385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255</v>
      </c>
      <c r="Y469" s="642">
        <f t="shared" si="68"/>
        <v>258.72000000000003</v>
      </c>
      <c r="Z469" s="36">
        <f t="shared" si="69"/>
        <v>0.58604000000000001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272.38636363636357</v>
      </c>
      <c r="BN469" s="64">
        <f t="shared" si="71"/>
        <v>276.36</v>
      </c>
      <c r="BO469" s="64">
        <f t="shared" si="72"/>
        <v>0.46437937062937062</v>
      </c>
      <c r="BP469" s="64">
        <f t="shared" si="73"/>
        <v>0.4711538461538462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63.825757575757571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0.77739999999999998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337</v>
      </c>
      <c r="Y482" s="643">
        <f>IFERROR(SUM(Y465:Y480),"0")</f>
        <v>343.20000000000005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102</v>
      </c>
      <c r="Y484" s="642">
        <f>IFERROR(IF(X484="",0,CEILING((X484/$H484),1)*$H484),"")</f>
        <v>105.60000000000001</v>
      </c>
      <c r="Z484" s="36">
        <f>IFERROR(IF(Y484=0,"",ROUNDUP(Y484/H484,0)*0.01196),"")</f>
        <v>0.2392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108.95454545454544</v>
      </c>
      <c r="BN484" s="64">
        <f>IFERROR(Y484*I484/H484,"0")</f>
        <v>112.80000000000001</v>
      </c>
      <c r="BO484" s="64">
        <f>IFERROR(1/J484*(X484/H484),"0")</f>
        <v>0.18575174825174826</v>
      </c>
      <c r="BP484" s="64">
        <f>IFERROR(1/J484*(Y484/H484),"0")</f>
        <v>0.19230769230769232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19.318181818181817</v>
      </c>
      <c r="Y487" s="643">
        <f>IFERROR(Y484/H484,"0")+IFERROR(Y485/H485,"0")+IFERROR(Y486/H486,"0")</f>
        <v>20</v>
      </c>
      <c r="Z487" s="643">
        <f>IFERROR(IF(Z484="",0,Z484),"0")+IFERROR(IF(Z485="",0,Z485),"0")+IFERROR(IF(Z486="",0,Z486),"0")</f>
        <v>0.2392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102</v>
      </c>
      <c r="Y488" s="643">
        <f>IFERROR(SUM(Y484:Y486),"0")</f>
        <v>105.60000000000001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200</v>
      </c>
      <c r="Y492" s="642">
        <f t="shared" si="74"/>
        <v>200.64000000000001</v>
      </c>
      <c r="Z492" s="36">
        <f>IFERROR(IF(Y492=0,"",ROUNDUP(Y492/H492,0)*0.01196),"")</f>
        <v>0.45448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213.63636363636363</v>
      </c>
      <c r="BN492" s="64">
        <f t="shared" si="76"/>
        <v>214.32</v>
      </c>
      <c r="BO492" s="64">
        <f t="shared" si="77"/>
        <v>0.36421911421911418</v>
      </c>
      <c r="BP492" s="64">
        <f t="shared" si="78"/>
        <v>0.36538461538461542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643">
        <f>IFERROR(Y490/H490,"0")+IFERROR(Y491/H491,"0")+IFERROR(Y492/H492,"0")+IFERROR(Y493/H493,"0")+IFERROR(Y494/H494,"0")+IFERROR(Y495/H495,"0")+IFERROR(Y496/H496,"0")+IFERROR(Y497/H497,"0")+IFERROR(Y498/H498,"0")</f>
        <v>38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200</v>
      </c>
      <c r="Y500" s="643">
        <f>IFERROR(SUM(Y490:Y498),"0")</f>
        <v>200.64000000000001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4699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4835.6899999999996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4994.3764562064498</v>
      </c>
      <c r="Y574" s="643">
        <f>IFERROR(SUM(BN22:BN570),"0")</f>
        <v>5138.7729999999983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9</v>
      </c>
      <c r="Y575" s="38">
        <f>ROUNDUP(SUM(BP22:BP570),0)</f>
        <v>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5219.3764562064498</v>
      </c>
      <c r="Y576" s="643">
        <f>GrossWeightTotalR+PalletQtyTotalR*25</f>
        <v>5363.7729999999983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953.7908064438152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976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10.583220000000001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311.60000000000002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253.79999999999998</v>
      </c>
      <c r="E583" s="46">
        <f>IFERROR(Y86*1,"0")+IFERROR(Y87*1,"0")+IFERROR(Y88*1,"0")+IFERROR(Y92*1,"0")+IFERROR(Y93*1,"0")+IFERROR(Y94*1,"0")+IFERROR(Y95*1,"0")+IFERROR(Y96*1,"0")+IFERROR(Y97*1,"0")+IFERROR(Y98*1,"0")+IFERROR(Y99*1,"0")</f>
        <v>539.70000000000005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449.7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119.7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692.7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96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359.55</v>
      </c>
      <c r="U583" s="46">
        <f>IFERROR(Y355*1,"0")+IFERROR(Y359*1,"0")+IFERROR(Y360*1,"0")+IFERROR(Y361*1,"0")</f>
        <v>33.299999999999997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693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633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649.44000000000005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