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562FF842-C321-4BBC-8460-E28B26E41A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82" i="1" l="1"/>
  <c r="Z156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<sst xmlns="http://schemas.openxmlformats.org/spreadsheetml/2006/main" count="2613" uniqueCount="938">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</sst>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0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33</v>
      </c>
      <c r="Y37" s="642">
        <f>IFERROR(IF(X37="",0,CEILING((X37/$H37),1)*$H37),"")</f>
        <v>43.2</v>
      </c>
      <c r="Z37" s="36">
        <f>IFERROR(IF(Y37=0,"",ROUNDUP(Y37/H37,0)*0.01898),"")</f>
        <v>7.5920000000000001E-2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34.329166666666666</v>
      </c>
      <c r="BN37" s="64">
        <f>IFERROR(Y37*I37/H37,"0")</f>
        <v>44.94</v>
      </c>
      <c r="BO37" s="64">
        <f>IFERROR(1/J37*(X37/H37),"0")</f>
        <v>4.7743055555555552E-2</v>
      </c>
      <c r="BP37" s="64">
        <f>IFERROR(1/J37*(Y37/H37),"0")</f>
        <v>6.25E-2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3.0555555555555554</v>
      </c>
      <c r="Y41" s="643">
        <f>IFERROR(Y37/H37,"0")+IFERROR(Y38/H38,"0")+IFERROR(Y39/H39,"0")+IFERROR(Y40/H40,"0")</f>
        <v>4</v>
      </c>
      <c r="Z41" s="643">
        <f>IFERROR(IF(Z37="",0,Z37),"0")+IFERROR(IF(Z38="",0,Z38),"0")+IFERROR(IF(Z39="",0,Z39),"0")+IFERROR(IF(Z40="",0,Z40),"0")</f>
        <v>7.5920000000000001E-2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33</v>
      </c>
      <c r="Y42" s="643">
        <f>IFERROR(SUM(Y37:Y40),"0")</f>
        <v>43.2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11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11.427232142857143</v>
      </c>
      <c r="BN49" s="64">
        <f t="shared" ref="BN49:BN54" si="8">IFERROR(Y49*I49/H49,"0")</f>
        <v>11.635</v>
      </c>
      <c r="BO49" s="64">
        <f t="shared" ref="BO49:BO54" si="9">IFERROR(1/J49*(X49/H49),"0")</f>
        <v>1.5345982142857144E-2</v>
      </c>
      <c r="BP49" s="64">
        <f t="shared" ref="BP49:BP54" si="10">IFERROR(1/J49*(Y49/H49),"0")</f>
        <v>1.5625E-2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0.98214285714285721</v>
      </c>
      <c r="Y55" s="643">
        <f>IFERROR(Y49/H49,"0")+IFERROR(Y50/H50,"0")+IFERROR(Y51/H51,"0")+IFERROR(Y52/H52,"0")+IFERROR(Y53/H53,"0")+IFERROR(Y54/H54,"0")</f>
        <v>1</v>
      </c>
      <c r="Z55" s="643">
        <f>IFERROR(IF(Z49="",0,Z49),"0")+IFERROR(IF(Z50="",0,Z50),"0")+IFERROR(IF(Z51="",0,Z51),"0")+IFERROR(IF(Z52="",0,Z52),"0")+IFERROR(IF(Z53="",0,Z53),"0")+IFERROR(IF(Z54="",0,Z54),"0")</f>
        <v>1.898E-2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11</v>
      </c>
      <c r="Y56" s="643">
        <f>IFERROR(SUM(Y49:Y54),"0")</f>
        <v>11.2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14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14.725000000000001</v>
      </c>
      <c r="BN72" s="64">
        <f t="shared" si="13"/>
        <v>17.670000000000002</v>
      </c>
      <c r="BO72" s="64">
        <f t="shared" si="14"/>
        <v>2.6041666666666664E-2</v>
      </c>
      <c r="BP72" s="64">
        <f t="shared" si="15"/>
        <v>3.125E-2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1.6666666666666665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14</v>
      </c>
      <c r="Y78" s="643">
        <f>IFERROR(SUM(Y71:Y76),"0")</f>
        <v>16.8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30</v>
      </c>
      <c r="Y80" s="642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3.8461538461538463</v>
      </c>
      <c r="Y82" s="643">
        <f>IFERROR(Y80/H80,"0")+IFERROR(Y81/H81,"0")</f>
        <v>4</v>
      </c>
      <c r="Z82" s="643">
        <f>IFERROR(IF(Z80="",0,Z80),"0")+IFERROR(IF(Z81="",0,Z81),"0")</f>
        <v>7.5920000000000001E-2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30</v>
      </c>
      <c r="Y83" s="643">
        <f>IFERROR(SUM(Y80:Y81),"0")</f>
        <v>31.2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14</v>
      </c>
      <c r="Y86" s="642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14.563888888888886</v>
      </c>
      <c r="BN86" s="64">
        <f>IFERROR(Y86*I86/H86,"0")</f>
        <v>22.47</v>
      </c>
      <c r="BO86" s="64">
        <f>IFERROR(1/J86*(X86/H86),"0")</f>
        <v>2.0254629629629629E-2</v>
      </c>
      <c r="BP86" s="64">
        <f>IFERROR(1/J86*(Y86/H86),"0")</f>
        <v>3.125E-2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17</v>
      </c>
      <c r="Y88" s="642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17.793333333333333</v>
      </c>
      <c r="BN88" s="64">
        <f>IFERROR(Y88*I88/H88,"0")</f>
        <v>18.84</v>
      </c>
      <c r="BO88" s="64">
        <f>IFERROR(1/J88*(X88/H88),"0")</f>
        <v>2.8619528619528621E-2</v>
      </c>
      <c r="BP88" s="64">
        <f>IFERROR(1/J88*(Y88/H88),"0")</f>
        <v>3.0303030303030304E-2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5.0740740740740744</v>
      </c>
      <c r="Y89" s="643">
        <f>IFERROR(Y86/H86,"0")+IFERROR(Y87/H87,"0")+IFERROR(Y88/H88,"0")</f>
        <v>6</v>
      </c>
      <c r="Z89" s="643">
        <f>IFERROR(IF(Z86="",0,Z86),"0")+IFERROR(IF(Z87="",0,Z87),"0")+IFERROR(IF(Z88="",0,Z88),"0")</f>
        <v>7.4039999999999995E-2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31</v>
      </c>
      <c r="Y90" s="643">
        <f>IFERROR(SUM(Y86:Y88),"0")</f>
        <v>39.6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41</v>
      </c>
      <c r="Y92" s="642">
        <f t="shared" ref="Y92:Y99" si="16">IFERROR(IF(X92="",0,CEILING((X92/$H92),1)*$H92),"")</f>
        <v>42</v>
      </c>
      <c r="Z92" s="36">
        <f>IFERROR(IF(Y92=0,"",ROUNDUP(Y92/H92,0)*0.01898),"")</f>
        <v>9.4899999999999998E-2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43.533214285714287</v>
      </c>
      <c r="BN92" s="64">
        <f t="shared" ref="BN92:BN99" si="18">IFERROR(Y92*I92/H92,"0")</f>
        <v>44.594999999999999</v>
      </c>
      <c r="BO92" s="64">
        <f t="shared" ref="BO92:BO99" si="19">IFERROR(1/J92*(X92/H92),"0")</f>
        <v>7.6264880952380945E-2</v>
      </c>
      <c r="BP92" s="64">
        <f t="shared" ref="BP92:BP99" si="20">IFERROR(1/J92*(Y92/H92),"0")</f>
        <v>7.8125E-2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4.8809523809523805</v>
      </c>
      <c r="Y100" s="643">
        <f>IFERROR(Y92/H92,"0")+IFERROR(Y93/H93,"0")+IFERROR(Y94/H94,"0")+IFERROR(Y95/H95,"0")+IFERROR(Y96/H96,"0")+IFERROR(Y97/H97,"0")+IFERROR(Y98/H98,"0")+IFERROR(Y99/H99,"0")</f>
        <v>5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9.4899999999999998E-2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41</v>
      </c>
      <c r="Y101" s="643">
        <f>IFERROR(SUM(Y92:Y99),"0")</f>
        <v>42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30</v>
      </c>
      <c r="Y104" s="642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48</v>
      </c>
      <c r="Y106" s="642">
        <f>IFERROR(IF(X106="",0,CEILING((X106/$H106),1)*$H106),"")</f>
        <v>49.5</v>
      </c>
      <c r="Z106" s="36">
        <f>IFERROR(IF(Y106=0,"",ROUNDUP(Y106/H106,0)*0.00902),"")</f>
        <v>9.9220000000000003E-2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50.239999999999995</v>
      </c>
      <c r="BN106" s="64">
        <f>IFERROR(Y106*I106/H106,"0")</f>
        <v>51.81</v>
      </c>
      <c r="BO106" s="64">
        <f>IFERROR(1/J106*(X106/H106),"0")</f>
        <v>8.0808080808080801E-2</v>
      </c>
      <c r="BP106" s="64">
        <f>IFERROR(1/J106*(Y106/H106),"0")</f>
        <v>8.3333333333333343E-2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13.444444444444443</v>
      </c>
      <c r="Y108" s="643">
        <f>IFERROR(Y104/H104,"0")+IFERROR(Y105/H105,"0")+IFERROR(Y106/H106,"0")+IFERROR(Y107/H107,"0")</f>
        <v>14</v>
      </c>
      <c r="Z108" s="643">
        <f>IFERROR(IF(Z104="",0,Z104),"0")+IFERROR(IF(Z105="",0,Z105),"0")+IFERROR(IF(Z106="",0,Z106),"0")+IFERROR(IF(Z107="",0,Z107),"0")</f>
        <v>0.15616000000000002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78</v>
      </c>
      <c r="Y109" s="643">
        <f>IFERROR(SUM(Y104:Y107),"0")</f>
        <v>81.900000000000006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4</v>
      </c>
      <c r="Y111" s="642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4.1611111111111105</v>
      </c>
      <c r="BN111" s="64">
        <f>IFERROR(Y111*I111/H111,"0")</f>
        <v>11.234999999999999</v>
      </c>
      <c r="BO111" s="64">
        <f>IFERROR(1/J111*(X111/H111),"0")</f>
        <v>5.7870370370370367E-3</v>
      </c>
      <c r="BP111" s="64">
        <f>IFERROR(1/J111*(Y111/H111),"0")</f>
        <v>1.5625E-2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0.37037037037037035</v>
      </c>
      <c r="Y114" s="643">
        <f>IFERROR(Y111/H111,"0")+IFERROR(Y112/H112,"0")+IFERROR(Y113/H113,"0")</f>
        <v>1</v>
      </c>
      <c r="Z114" s="643">
        <f>IFERROR(IF(Z111="",0,Z111),"0")+IFERROR(IF(Z112="",0,Z112),"0")+IFERROR(IF(Z113="",0,Z113),"0")</f>
        <v>1.898E-2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4</v>
      </c>
      <c r="Y115" s="643">
        <f>IFERROR(SUM(Y111:Y113),"0")</f>
        <v>10.8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14</v>
      </c>
      <c r="Y118" s="642">
        <f t="shared" si="21"/>
        <v>16.8</v>
      </c>
      <c r="Z118" s="36">
        <f>IFERROR(IF(Y118=0,"",ROUNDUP(Y118/H118,0)*0.01898),"")</f>
        <v>3.7960000000000001E-2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14.855</v>
      </c>
      <c r="BN118" s="64">
        <f t="shared" si="23"/>
        <v>17.826000000000001</v>
      </c>
      <c r="BO118" s="64">
        <f t="shared" si="24"/>
        <v>2.6041666666666664E-2</v>
      </c>
      <c r="BP118" s="64">
        <f t="shared" si="25"/>
        <v>3.125E-2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1.6666666666666665</v>
      </c>
      <c r="Y124" s="643">
        <f>IFERROR(Y117/H117,"0")+IFERROR(Y118/H118,"0")+IFERROR(Y119/H119,"0")+IFERROR(Y120/H120,"0")+IFERROR(Y121/H121,"0")+IFERROR(Y122/H122,"0")+IFERROR(Y123/H123,"0")</f>
        <v>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3.7960000000000001E-2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14</v>
      </c>
      <c r="Y125" s="643">
        <f>IFERROR(SUM(Y117:Y123),"0")</f>
        <v>16.8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166</v>
      </c>
      <c r="Y169" s="642">
        <f t="shared" ref="Y169:Y177" si="26">IFERROR(IF(X169="",0,CEILING((X169/$H169),1)*$H169),"")</f>
        <v>168</v>
      </c>
      <c r="Z169" s="36">
        <f>IFERROR(IF(Y169=0,"",ROUNDUP(Y169/H169,0)*0.00902),"")</f>
        <v>0.36080000000000001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176.67142857142855</v>
      </c>
      <c r="BN169" s="64">
        <f t="shared" ref="BN169:BN177" si="28">IFERROR(Y169*I169/H169,"0")</f>
        <v>178.79999999999998</v>
      </c>
      <c r="BO169" s="64">
        <f t="shared" ref="BO169:BO177" si="29">IFERROR(1/J169*(X169/H169),"0")</f>
        <v>0.29942279942279942</v>
      </c>
      <c r="BP169" s="64">
        <f t="shared" ref="BP169:BP177" si="30">IFERROR(1/J169*(Y169/H169),"0")</f>
        <v>0.30303030303030304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10</v>
      </c>
      <c r="Y171" s="64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2</v>
      </c>
      <c r="Y172" s="642">
        <f t="shared" si="26"/>
        <v>2.1</v>
      </c>
      <c r="Z172" s="36">
        <f>IFERROR(IF(Y172=0,"",ROUNDUP(Y172/H172,0)*0.00502),"")</f>
        <v>5.0200000000000002E-3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2.1238095238095238</v>
      </c>
      <c r="BN172" s="64">
        <f t="shared" si="28"/>
        <v>2.23</v>
      </c>
      <c r="BO172" s="64">
        <f t="shared" si="29"/>
        <v>4.0700040700040706E-3</v>
      </c>
      <c r="BP172" s="64">
        <f t="shared" si="30"/>
        <v>4.2735042735042739E-3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2</v>
      </c>
      <c r="Y174" s="64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2.1444444444444444</v>
      </c>
      <c r="BN174" s="64">
        <f t="shared" si="28"/>
        <v>3.8599999999999994</v>
      </c>
      <c r="BO174" s="64">
        <f t="shared" si="29"/>
        <v>4.7483380816714157E-3</v>
      </c>
      <c r="BP174" s="64">
        <f t="shared" si="30"/>
        <v>8.5470085470085479E-3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21</v>
      </c>
      <c r="Y175" s="642">
        <f t="shared" si="26"/>
        <v>21</v>
      </c>
      <c r="Z175" s="36">
        <f>IFERROR(IF(Y175=0,"",ROUNDUP(Y175/H175,0)*0.00502),"")</f>
        <v>5.0200000000000002E-2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22</v>
      </c>
      <c r="BN175" s="64">
        <f t="shared" si="28"/>
        <v>22</v>
      </c>
      <c r="BO175" s="64">
        <f t="shared" si="29"/>
        <v>4.2735042735042736E-2</v>
      </c>
      <c r="BP175" s="64">
        <f t="shared" si="30"/>
        <v>4.2735042735042736E-2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53.968253968253968</v>
      </c>
      <c r="Y178" s="643">
        <f>IFERROR(Y169/H169,"0")+IFERROR(Y170/H170,"0")+IFERROR(Y171/H171,"0")+IFERROR(Y172/H172,"0")+IFERROR(Y173/H173,"0")+IFERROR(Y174/H174,"0")+IFERROR(Y175/H175,"0")+IFERROR(Y176/H176,"0")+IFERROR(Y177/H177,"0")</f>
        <v>56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0.45312000000000002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201</v>
      </c>
      <c r="Y179" s="643">
        <f>IFERROR(SUM(Y169:Y177),"0")</f>
        <v>207.29999999999998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86</v>
      </c>
      <c r="Y202" s="642">
        <f t="shared" ref="Y202:Y209" si="31">IFERROR(IF(X202="",0,CEILING((X202/$H202),1)*$H202),"")</f>
        <v>86.4</v>
      </c>
      <c r="Z202" s="36">
        <f>IFERROR(IF(Y202=0,"",ROUNDUP(Y202/H202,0)*0.00902),"")</f>
        <v>0.14432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89.344444444444449</v>
      </c>
      <c r="BN202" s="64">
        <f t="shared" ref="BN202:BN209" si="33">IFERROR(Y202*I202/H202,"0")</f>
        <v>89.76</v>
      </c>
      <c r="BO202" s="64">
        <f t="shared" ref="BO202:BO209" si="34">IFERROR(1/J202*(X202/H202),"0")</f>
        <v>0.12065095398428732</v>
      </c>
      <c r="BP202" s="64">
        <f t="shared" ref="BP202:BP209" si="35">IFERROR(1/J202*(Y202/H202),"0")</f>
        <v>0.12121212121212122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76</v>
      </c>
      <c r="Y203" s="64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78.955555555555549</v>
      </c>
      <c r="BN203" s="64">
        <f t="shared" si="33"/>
        <v>84.15</v>
      </c>
      <c r="BO203" s="64">
        <f t="shared" si="34"/>
        <v>0.10662177328843994</v>
      </c>
      <c r="BP203" s="64">
        <f t="shared" si="35"/>
        <v>0.11363636363636363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9</v>
      </c>
      <c r="Y206" s="642">
        <f t="shared" si="31"/>
        <v>9</v>
      </c>
      <c r="Z206" s="36">
        <f>IFERROR(IF(Y206=0,"",ROUNDUP(Y206/H206,0)*0.00502),"")</f>
        <v>2.5100000000000001E-2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9.65</v>
      </c>
      <c r="BN206" s="64">
        <f t="shared" si="33"/>
        <v>9.65</v>
      </c>
      <c r="BO206" s="64">
        <f t="shared" si="34"/>
        <v>2.1367521367521368E-2</v>
      </c>
      <c r="BP206" s="64">
        <f t="shared" si="35"/>
        <v>2.1367521367521368E-2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35</v>
      </c>
      <c r="Y210" s="643">
        <f>IFERROR(Y202/H202,"0")+IFERROR(Y203/H203,"0")+IFERROR(Y204/H204,"0")+IFERROR(Y205/H205,"0")+IFERROR(Y206/H206,"0")+IFERROR(Y207/H207,"0")+IFERROR(Y208/H208,"0")+IFERROR(Y209/H209,"0")</f>
        <v>36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0.30471999999999999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171</v>
      </c>
      <c r="Y211" s="643">
        <f>IFERROR(SUM(Y202:Y209),"0")</f>
        <v>176.4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49</v>
      </c>
      <c r="Y216" s="642">
        <f t="shared" si="36"/>
        <v>50.4</v>
      </c>
      <c r="Z216" s="36">
        <f t="shared" ref="Z216:Z221" si="41">IFERROR(IF(Y216=0,"",ROUNDUP(Y216/H216,0)*0.00651),"")</f>
        <v>0.13671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54.512499999999996</v>
      </c>
      <c r="BN216" s="64">
        <f t="shared" si="38"/>
        <v>56.069999999999993</v>
      </c>
      <c r="BO216" s="64">
        <f t="shared" si="39"/>
        <v>0.1121794871794872</v>
      </c>
      <c r="BP216" s="64">
        <f t="shared" si="40"/>
        <v>0.11538461538461539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39</v>
      </c>
      <c r="Y218" s="642">
        <f t="shared" si="36"/>
        <v>40.799999999999997</v>
      </c>
      <c r="Z218" s="36">
        <f t="shared" si="41"/>
        <v>0.11067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43.095000000000006</v>
      </c>
      <c r="BN218" s="64">
        <f t="shared" si="38"/>
        <v>45.084000000000003</v>
      </c>
      <c r="BO218" s="64">
        <f t="shared" si="39"/>
        <v>8.9285714285714288E-2</v>
      </c>
      <c r="BP218" s="64">
        <f t="shared" si="40"/>
        <v>9.3406593406593408E-2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42</v>
      </c>
      <c r="Y219" s="642">
        <f t="shared" si="36"/>
        <v>43.199999999999996</v>
      </c>
      <c r="Z219" s="36">
        <f t="shared" si="41"/>
        <v>0.11718000000000001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46.410000000000004</v>
      </c>
      <c r="BN219" s="64">
        <f t="shared" si="38"/>
        <v>47.736000000000004</v>
      </c>
      <c r="BO219" s="64">
        <f t="shared" si="39"/>
        <v>9.6153846153846159E-2</v>
      </c>
      <c r="BP219" s="64">
        <f t="shared" si="40"/>
        <v>9.8901098901098911E-2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46</v>
      </c>
      <c r="Y221" s="642">
        <f t="shared" si="36"/>
        <v>48</v>
      </c>
      <c r="Z221" s="36">
        <f t="shared" si="41"/>
        <v>0.13020000000000001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50.945</v>
      </c>
      <c r="BN221" s="64">
        <f t="shared" si="38"/>
        <v>53.160000000000004</v>
      </c>
      <c r="BO221" s="64">
        <f t="shared" si="39"/>
        <v>0.10531135531135533</v>
      </c>
      <c r="BP221" s="64">
        <f t="shared" si="40"/>
        <v>0.1098901098901099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73.333333333333343</v>
      </c>
      <c r="Y222" s="643">
        <f>IFERROR(Y213/H213,"0")+IFERROR(Y214/H214,"0")+IFERROR(Y215/H215,"0")+IFERROR(Y216/H216,"0")+IFERROR(Y217/H217,"0")+IFERROR(Y218/H218,"0")+IFERROR(Y219/H219,"0")+IFERROR(Y220/H220,"0")+IFERROR(Y221/H221,"0")</f>
        <v>76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0.49475999999999998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176</v>
      </c>
      <c r="Y223" s="643">
        <f>IFERROR(SUM(Y213:Y221),"0")</f>
        <v>182.39999999999998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53</v>
      </c>
      <c r="Y225" s="642">
        <f>IFERROR(IF(X225="",0,CEILING((X225/$H225),1)*$H225),"")</f>
        <v>55.199999999999996</v>
      </c>
      <c r="Z225" s="36">
        <f>IFERROR(IF(Y225=0,"",ROUNDUP(Y225/H225,0)*0.00651),"")</f>
        <v>0.14973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58.565000000000005</v>
      </c>
      <c r="BN225" s="64">
        <f>IFERROR(Y225*I225/H225,"0")</f>
        <v>60.996000000000002</v>
      </c>
      <c r="BO225" s="64">
        <f>IFERROR(1/J225*(X225/H225),"0")</f>
        <v>0.12133699633699636</v>
      </c>
      <c r="BP225" s="64">
        <f>IFERROR(1/J225*(Y225/H225),"0")</f>
        <v>0.1263736263736264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52</v>
      </c>
      <c r="Y226" s="64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57.46</v>
      </c>
      <c r="BN226" s="64">
        <f>IFERROR(Y226*I226/H226,"0")</f>
        <v>58.344000000000001</v>
      </c>
      <c r="BO226" s="64">
        <f>IFERROR(1/J226*(X226/H226),"0")</f>
        <v>0.11904761904761907</v>
      </c>
      <c r="BP226" s="64">
        <f>IFERROR(1/J226*(Y226/H226),"0")</f>
        <v>0.12087912087912089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43.75</v>
      </c>
      <c r="Y227" s="643">
        <f>IFERROR(Y225/H225,"0")+IFERROR(Y226/H226,"0")</f>
        <v>45</v>
      </c>
      <c r="Z227" s="643">
        <f>IFERROR(IF(Z225="",0,Z225),"0")+IFERROR(IF(Z226="",0,Z226),"0")</f>
        <v>0.29295000000000004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105</v>
      </c>
      <c r="Y228" s="643">
        <f>IFERROR(SUM(Y225:Y226),"0")</f>
        <v>108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2</v>
      </c>
      <c r="Y247" s="642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2.175925925925926</v>
      </c>
      <c r="BN247" s="64">
        <f>IFERROR(Y247*I247/H247,"0")</f>
        <v>2.35</v>
      </c>
      <c r="BO247" s="64">
        <f>IFERROR(1/J247*(X247/H247),"0")</f>
        <v>4.2866941015089156E-3</v>
      </c>
      <c r="BP247" s="64">
        <f>IFERROR(1/J247*(Y247/H247),"0")</f>
        <v>4.6296296296296294E-3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0.92592592592592582</v>
      </c>
      <c r="Y248" s="643">
        <f>IFERROR(Y247/H247,"0")</f>
        <v>1</v>
      </c>
      <c r="Z248" s="643">
        <f>IFERROR(IF(Z247="",0,Z247),"0")</f>
        <v>5.8999999999999999E-3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2</v>
      </c>
      <c r="Y249" s="643">
        <f>IFERROR(SUM(Y247:Y247),"0")</f>
        <v>2.16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59</v>
      </c>
      <c r="Y279" s="642">
        <f>IFERROR(IF(X279="",0,CEILING((X279/$H279),1)*$H279),"")</f>
        <v>60</v>
      </c>
      <c r="Z279" s="36">
        <f>IFERROR(IF(Y279=0,"",ROUNDUP(Y279/H279,0)*0.00651),"")</f>
        <v>0.16275000000000001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65.195000000000007</v>
      </c>
      <c r="BN279" s="64">
        <f>IFERROR(Y279*I279/H279,"0")</f>
        <v>66.300000000000011</v>
      </c>
      <c r="BO279" s="64">
        <f>IFERROR(1/J279*(X279/H279),"0")</f>
        <v>0.13507326007326009</v>
      </c>
      <c r="BP279" s="64">
        <f>IFERROR(1/J279*(Y279/H279),"0")</f>
        <v>0.13736263736263737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102</v>
      </c>
      <c r="Y280" s="642">
        <f>IFERROR(IF(X280="",0,CEILING((X280/$H280),1)*$H280),"")</f>
        <v>103.2</v>
      </c>
      <c r="Z280" s="36">
        <f>IFERROR(IF(Y280=0,"",ROUNDUP(Y280/H280,0)*0.00651),"")</f>
        <v>0.27993000000000001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109.65000000000002</v>
      </c>
      <c r="BN280" s="64">
        <f>IFERROR(Y280*I280/H280,"0")</f>
        <v>110.94000000000001</v>
      </c>
      <c r="BO280" s="64">
        <f>IFERROR(1/J280*(X280/H280),"0")</f>
        <v>0.23351648351648355</v>
      </c>
      <c r="BP280" s="64">
        <f>IFERROR(1/J280*(Y280/H280),"0")</f>
        <v>0.23626373626373628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67.083333333333343</v>
      </c>
      <c r="Y282" s="643">
        <f>IFERROR(Y278/H278,"0")+IFERROR(Y279/H279,"0")+IFERROR(Y280/H280,"0")+IFERROR(Y281/H281,"0")</f>
        <v>68</v>
      </c>
      <c r="Z282" s="643">
        <f>IFERROR(IF(Z278="",0,Z278),"0")+IFERROR(IF(Z279="",0,Z279),"0")+IFERROR(IF(Z280="",0,Z280),"0")+IFERROR(IF(Z281="",0,Z281),"0")</f>
        <v>0.44268000000000002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161</v>
      </c>
      <c r="Y283" s="643">
        <f>IFERROR(SUM(Y278:Y281),"0")</f>
        <v>163.19999999999999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11</v>
      </c>
      <c r="Y313" s="642">
        <f t="shared" si="52"/>
        <v>21.6</v>
      </c>
      <c r="Z313" s="36">
        <f>IFERROR(IF(Y313=0,"",ROUNDUP(Y313/H313,0)*0.01898),"")</f>
        <v>3.7960000000000001E-2</v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11.443055555555555</v>
      </c>
      <c r="BN313" s="64">
        <f t="shared" si="54"/>
        <v>22.47</v>
      </c>
      <c r="BO313" s="64">
        <f t="shared" si="55"/>
        <v>1.591435185185185E-2</v>
      </c>
      <c r="BP313" s="64">
        <f t="shared" si="56"/>
        <v>3.125E-2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1.0185185185185184</v>
      </c>
      <c r="Y317" s="643">
        <f>IFERROR(Y311/H311,"0")+IFERROR(Y312/H312,"0")+IFERROR(Y313/H313,"0")+IFERROR(Y314/H314,"0")+IFERROR(Y315/H315,"0")+IFERROR(Y316/H316,"0")</f>
        <v>2</v>
      </c>
      <c r="Z317" s="643">
        <f>IFERROR(IF(Z311="",0,Z311),"0")+IFERROR(IF(Z312="",0,Z312),"0")+IFERROR(IF(Z313="",0,Z313),"0")+IFERROR(IF(Z314="",0,Z314),"0")+IFERROR(IF(Z315="",0,Z315),"0")+IFERROR(IF(Z316="",0,Z316),"0")</f>
        <v>3.7960000000000001E-2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11</v>
      </c>
      <c r="Y318" s="643">
        <f>IFERROR(SUM(Y311:Y316),"0")</f>
        <v>21.6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22</v>
      </c>
      <c r="Y335" s="642">
        <f>IFERROR(IF(X335="",0,CEILING((X335/$H335),1)*$H335),"")</f>
        <v>25.200000000000003</v>
      </c>
      <c r="Z335" s="36">
        <f>IFERROR(IF(Y335=0,"",ROUNDUP(Y335/H335,0)*0.01898),"")</f>
        <v>5.6940000000000004E-2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23.359285714285715</v>
      </c>
      <c r="BN335" s="64">
        <f>IFERROR(Y335*I335/H335,"0")</f>
        <v>26.757000000000001</v>
      </c>
      <c r="BO335" s="64">
        <f>IFERROR(1/J335*(X335/H335),"0")</f>
        <v>4.0922619047619048E-2</v>
      </c>
      <c r="BP335" s="64">
        <f>IFERROR(1/J335*(Y335/H335),"0")</f>
        <v>4.6875E-2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47</v>
      </c>
      <c r="Y336" s="642">
        <f>IFERROR(IF(X336="",0,CEILING((X336/$H336),1)*$H336),"")</f>
        <v>54.6</v>
      </c>
      <c r="Z336" s="36">
        <f>IFERROR(IF(Y336=0,"",ROUNDUP(Y336/H336,0)*0.01898),"")</f>
        <v>0.13286000000000001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50.127307692307703</v>
      </c>
      <c r="BN336" s="64">
        <f>IFERROR(Y336*I336/H336,"0")</f>
        <v>58.233000000000011</v>
      </c>
      <c r="BO336" s="64">
        <f>IFERROR(1/J336*(X336/H336),"0")</f>
        <v>9.4150641025641024E-2</v>
      </c>
      <c r="BP336" s="64">
        <f>IFERROR(1/J336*(Y336/H336),"0")</f>
        <v>0.109375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12</v>
      </c>
      <c r="Y337" s="642">
        <f>IFERROR(IF(X337="",0,CEILING((X337/$H337),1)*$H337),"")</f>
        <v>16.8</v>
      </c>
      <c r="Z337" s="36">
        <f>IFERROR(IF(Y337=0,"",ROUNDUP(Y337/H337,0)*0.01898),"")</f>
        <v>3.7960000000000001E-2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12.741428571428571</v>
      </c>
      <c r="BN337" s="64">
        <f>IFERROR(Y337*I337/H337,"0")</f>
        <v>17.838000000000001</v>
      </c>
      <c r="BO337" s="64">
        <f>IFERROR(1/J337*(X337/H337),"0")</f>
        <v>2.2321428571428572E-2</v>
      </c>
      <c r="BP337" s="64">
        <f>IFERROR(1/J337*(Y337/H337),"0")</f>
        <v>3.125E-2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10.073260073260073</v>
      </c>
      <c r="Y338" s="643">
        <f>IFERROR(Y335/H335,"0")+IFERROR(Y336/H336,"0")+IFERROR(Y337/H337,"0")</f>
        <v>12</v>
      </c>
      <c r="Z338" s="643">
        <f>IFERROR(IF(Z335="",0,Z335),"0")+IFERROR(IF(Z336="",0,Z336),"0")+IFERROR(IF(Z337="",0,Z337),"0")</f>
        <v>0.22776000000000002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81</v>
      </c>
      <c r="Y339" s="643">
        <f>IFERROR(SUM(Y335:Y337),"0")</f>
        <v>96.600000000000009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3</v>
      </c>
      <c r="Y344" s="642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3.3882352941176475</v>
      </c>
      <c r="BN344" s="64">
        <f>IFERROR(Y344*I344/H344,"0")</f>
        <v>5.76</v>
      </c>
      <c r="BO344" s="64">
        <f>IFERROR(1/J344*(X344/H344),"0")</f>
        <v>6.4641241111829352E-3</v>
      </c>
      <c r="BP344" s="64">
        <f>IFERROR(1/J344*(Y344/H344),"0")</f>
        <v>1.098901098901099E-2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1.1764705882352942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1.302E-2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3</v>
      </c>
      <c r="Y346" s="643">
        <f>IFERROR(SUM(Y341:Y344),"0")</f>
        <v>5.0999999999999996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508</v>
      </c>
      <c r="Y367" s="642">
        <f t="shared" ref="Y367:Y373" si="57">IFERROR(IF(X367="",0,CEILING((X367/$H367),1)*$H367),"")</f>
        <v>510</v>
      </c>
      <c r="Z367" s="36">
        <f>IFERROR(IF(Y367=0,"",ROUNDUP(Y367/H367,0)*0.02175),"")</f>
        <v>0.73949999999999994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524.25599999999997</v>
      </c>
      <c r="BN367" s="64">
        <f t="shared" ref="BN367:BN373" si="59">IFERROR(Y367*I367/H367,"0")</f>
        <v>526.32000000000005</v>
      </c>
      <c r="BO367" s="64">
        <f t="shared" ref="BO367:BO373" si="60">IFERROR(1/J367*(X367/H367),"0")</f>
        <v>0.70555555555555549</v>
      </c>
      <c r="BP367" s="64">
        <f t="shared" ref="BP367:BP373" si="61">IFERROR(1/J367*(Y367/H367),"0")</f>
        <v>0.70833333333333326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33.866666666666667</v>
      </c>
      <c r="Y374" s="643">
        <f>IFERROR(Y367/H367,"0")+IFERROR(Y368/H368,"0")+IFERROR(Y369/H369,"0")+IFERROR(Y370/H370,"0")+IFERROR(Y371/H371,"0")+IFERROR(Y372/H372,"0")+IFERROR(Y373/H373,"0")</f>
        <v>34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0.73949999999999994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508</v>
      </c>
      <c r="Y375" s="643">
        <f>IFERROR(SUM(Y367:Y373),"0")</f>
        <v>510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387</v>
      </c>
      <c r="Y404" s="642">
        <f>IFERROR(IF(X404="",0,CEILING((X404/$H404),1)*$H404),"")</f>
        <v>387</v>
      </c>
      <c r="Z404" s="36">
        <f>IFERROR(IF(Y404=0,"",ROUNDUP(Y404/H404,0)*0.01898),"")</f>
        <v>0.81613999999999998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409.31700000000001</v>
      </c>
      <c r="BN404" s="64">
        <f>IFERROR(Y404*I404/H404,"0")</f>
        <v>409.31700000000001</v>
      </c>
      <c r="BO404" s="64">
        <f>IFERROR(1/J404*(X404/H404),"0")</f>
        <v>0.671875</v>
      </c>
      <c r="BP404" s="64">
        <f>IFERROR(1/J404*(Y404/H404),"0")</f>
        <v>0.671875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43</v>
      </c>
      <c r="Y408" s="643">
        <f>IFERROR(Y404/H404,"0")+IFERROR(Y405/H405,"0")+IFERROR(Y406/H406,"0")+IFERROR(Y407/H407,"0")</f>
        <v>43</v>
      </c>
      <c r="Z408" s="643">
        <f>IFERROR(IF(Z404="",0,Z404),"0")+IFERROR(IF(Z405="",0,Z405),"0")+IFERROR(IF(Z406="",0,Z406),"0")+IFERROR(IF(Z407="",0,Z407),"0")</f>
        <v>0.81613999999999998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387</v>
      </c>
      <c r="Y409" s="643">
        <f>IFERROR(SUM(Y404:Y407),"0")</f>
        <v>387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103</v>
      </c>
      <c r="Y465" s="642">
        <f t="shared" ref="Y465:Y480" si="68">IFERROR(IF(X465="",0,CEILING((X465/$H465),1)*$H465),"")</f>
        <v>105.60000000000001</v>
      </c>
      <c r="Z465" s="36">
        <f t="shared" ref="Z465:Z470" si="69">IFERROR(IF(Y465=0,"",ROUNDUP(Y465/H465,0)*0.01196),"")</f>
        <v>0.2392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110.02272727272727</v>
      </c>
      <c r="BN465" s="64">
        <f t="shared" ref="BN465:BN480" si="71">IFERROR(Y465*I465/H465,"0")</f>
        <v>112.80000000000001</v>
      </c>
      <c r="BO465" s="64">
        <f t="shared" ref="BO465:BO480" si="72">IFERROR(1/J465*(X465/H465),"0")</f>
        <v>0.18757284382284384</v>
      </c>
      <c r="BP465" s="64">
        <f t="shared" ref="BP465:BP480" si="73">IFERROR(1/J465*(Y465/H465),"0")</f>
        <v>0.19230769230769232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243</v>
      </c>
      <c r="Y469" s="642">
        <f t="shared" si="68"/>
        <v>248.16000000000003</v>
      </c>
      <c r="Z469" s="36">
        <f t="shared" si="69"/>
        <v>0.56211999999999995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259.56818181818181</v>
      </c>
      <c r="BN469" s="64">
        <f t="shared" si="71"/>
        <v>265.08</v>
      </c>
      <c r="BO469" s="64">
        <f t="shared" si="72"/>
        <v>0.4425262237762238</v>
      </c>
      <c r="BP469" s="64">
        <f t="shared" si="73"/>
        <v>0.45192307692307693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65.530303030303031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67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0.80131999999999992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346</v>
      </c>
      <c r="Y482" s="643">
        <f>IFERROR(SUM(Y465:Y480),"0")</f>
        <v>353.76000000000005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35</v>
      </c>
      <c r="Y490" s="642">
        <f t="shared" ref="Y490:Y498" si="74">IFERROR(IF(X490="",0,CEILING((X490/$H490),1)*$H490),"")</f>
        <v>36.96</v>
      </c>
      <c r="Z490" s="36">
        <f>IFERROR(IF(Y490=0,"",ROUNDUP(Y490/H490,0)*0.01196),"")</f>
        <v>8.3720000000000003E-2</v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37.386363636363633</v>
      </c>
      <c r="BN490" s="64">
        <f t="shared" ref="BN490:BN498" si="76">IFERROR(Y490*I490/H490,"0")</f>
        <v>39.479999999999997</v>
      </c>
      <c r="BO490" s="64">
        <f t="shared" ref="BO490:BO498" si="77">IFERROR(1/J490*(X490/H490),"0")</f>
        <v>6.3738344988344992E-2</v>
      </c>
      <c r="BP490" s="64">
        <f t="shared" ref="BP490:BP498" si="78">IFERROR(1/J490*(Y490/H490),"0")</f>
        <v>6.7307692307692318E-2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91</v>
      </c>
      <c r="Y492" s="642">
        <f t="shared" si="74"/>
        <v>95.04</v>
      </c>
      <c r="Z492" s="36">
        <f>IFERROR(IF(Y492=0,"",ROUNDUP(Y492/H492,0)*0.01196),"")</f>
        <v>0.21528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97.204545454545453</v>
      </c>
      <c r="BN492" s="64">
        <f t="shared" si="76"/>
        <v>101.52000000000001</v>
      </c>
      <c r="BO492" s="64">
        <f t="shared" si="77"/>
        <v>0.16571969696969696</v>
      </c>
      <c r="BP492" s="64">
        <f t="shared" si="78"/>
        <v>0.17307692307692307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23.863636363636363</v>
      </c>
      <c r="Y499" s="643">
        <f>IFERROR(Y490/H490,"0")+IFERROR(Y491/H491,"0")+IFERROR(Y492/H492,"0")+IFERROR(Y493/H493,"0")+IFERROR(Y494/H494,"0")+IFERROR(Y495/H495,"0")+IFERROR(Y496/H496,"0")+IFERROR(Y497/H497,"0")+IFERROR(Y498/H498,"0")</f>
        <v>25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0.29899999999999999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126</v>
      </c>
      <c r="Y500" s="643">
        <f>IFERROR(SUM(Y490:Y498),"0")</f>
        <v>132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61</v>
      </c>
      <c r="Y542" s="642">
        <f>IFERROR(IF(X542="",0,CEILING((X542/$H542),1)*$H542),"")</f>
        <v>63</v>
      </c>
      <c r="Z542" s="36">
        <f>IFERROR(IF(Y542=0,"",ROUNDUP(Y542/H542,0)*0.01898),"")</f>
        <v>0.13286000000000001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64.51766666666667</v>
      </c>
      <c r="BN542" s="64">
        <f>IFERROR(Y542*I542/H542,"0")</f>
        <v>66.632999999999996</v>
      </c>
      <c r="BO542" s="64">
        <f>IFERROR(1/J542*(X542/H542),"0")</f>
        <v>0.10590277777777778</v>
      </c>
      <c r="BP542" s="64">
        <f>IFERROR(1/J542*(Y542/H542),"0")</f>
        <v>0.109375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6.7777777777777777</v>
      </c>
      <c r="Y547" s="643">
        <f>IFERROR(Y542/H542,"0")+IFERROR(Y543/H543,"0")+IFERROR(Y544/H544,"0")+IFERROR(Y545/H545,"0")+IFERROR(Y546/H546,"0")</f>
        <v>7</v>
      </c>
      <c r="Z547" s="643">
        <f>IFERROR(IF(Z542="",0,Z542),"0")+IFERROR(IF(Z543="",0,Z543),"0")+IFERROR(IF(Z544="",0,Z544),"0")+IFERROR(IF(Z545="",0,Z545),"0")+IFERROR(IF(Z546="",0,Z546),"0")</f>
        <v>0.13286000000000001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61</v>
      </c>
      <c r="Y548" s="643">
        <f>IFERROR(SUM(Y542:Y546),"0")</f>
        <v>63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2595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2702.0199999999995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2751.2392628267708</v>
      </c>
      <c r="Y574" s="643">
        <f>IFERROR(SUM(BN22:BN570),"0")</f>
        <v>2864.5339999999997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2876.2392628267708</v>
      </c>
      <c r="Y576" s="643">
        <f>GrossWeightTotalR+PalletQtyTotalR*25</f>
        <v>2989.5339999999997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494.35450644127121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513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5.6525100000000004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43.2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59.2</v>
      </c>
      <c r="E583" s="46">
        <f>IFERROR(Y86*1,"0")+IFERROR(Y87*1,"0")+IFERROR(Y88*1,"0")+IFERROR(Y92*1,"0")+IFERROR(Y93*1,"0")+IFERROR(Y94*1,"0")+IFERROR(Y95*1,"0")+IFERROR(Y96*1,"0")+IFERROR(Y97*1,"0")+IFERROR(Y98*1,"0")+IFERROR(Y99*1,"0")</f>
        <v>81.599999999999994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109.5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207.29999999999998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466.8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2.16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163.19999999999999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123.3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510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387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485.76000000000005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63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