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3FAE31BE-3A61-4A44-977F-CE450B6FBA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Z383" i="1" s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3" i="1"/>
  <c r="X362" i="1"/>
  <c r="BO361" i="1"/>
  <c r="BM361" i="1"/>
  <c r="Y361" i="1"/>
  <c r="BP361" i="1" s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Y346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9" i="1" s="1"/>
  <c r="BM22" i="1"/>
  <c r="Y22" i="1"/>
  <c r="B567" i="1" s="1"/>
  <c r="P22" i="1"/>
  <c r="H10" i="1"/>
  <c r="A9" i="1"/>
  <c r="F10" i="1" s="1"/>
  <c r="D7" i="1"/>
  <c r="Q6" i="1"/>
  <c r="P2" i="1"/>
  <c r="BP176" i="1" l="1"/>
  <c r="BN176" i="1"/>
  <c r="Z176" i="1"/>
  <c r="BP182" i="1"/>
  <c r="BN182" i="1"/>
  <c r="Z182" i="1"/>
  <c r="BP215" i="1"/>
  <c r="BN215" i="1"/>
  <c r="Z215" i="1"/>
  <c r="BP238" i="1"/>
  <c r="BN238" i="1"/>
  <c r="Z238" i="1"/>
  <c r="BP281" i="1"/>
  <c r="BN281" i="1"/>
  <c r="Z281" i="1"/>
  <c r="BP330" i="1"/>
  <c r="BN330" i="1"/>
  <c r="Z330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2" i="1"/>
  <c r="BN442" i="1"/>
  <c r="Z442" i="1"/>
  <c r="BP476" i="1"/>
  <c r="BN476" i="1"/>
  <c r="Z476" i="1"/>
  <c r="BP498" i="1"/>
  <c r="BN498" i="1"/>
  <c r="Z498" i="1"/>
  <c r="BP529" i="1"/>
  <c r="BN529" i="1"/>
  <c r="Z529" i="1"/>
  <c r="Z25" i="1"/>
  <c r="BN25" i="1"/>
  <c r="Z50" i="1"/>
  <c r="BN50" i="1"/>
  <c r="Z60" i="1"/>
  <c r="BN60" i="1"/>
  <c r="Z76" i="1"/>
  <c r="BN76" i="1"/>
  <c r="Z96" i="1"/>
  <c r="BN96" i="1"/>
  <c r="Z111" i="1"/>
  <c r="BN111" i="1"/>
  <c r="Z122" i="1"/>
  <c r="BN122" i="1"/>
  <c r="BP154" i="1"/>
  <c r="BN154" i="1"/>
  <c r="Z154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4" i="1"/>
  <c r="BN264" i="1"/>
  <c r="Z264" i="1"/>
  <c r="BP316" i="1"/>
  <c r="BN316" i="1"/>
  <c r="Z316" i="1"/>
  <c r="BP348" i="1"/>
  <c r="BN348" i="1"/>
  <c r="Z348" i="1"/>
  <c r="BP422" i="1"/>
  <c r="BN422" i="1"/>
  <c r="Z422" i="1"/>
  <c r="BP468" i="1"/>
  <c r="BN468" i="1"/>
  <c r="Z468" i="1"/>
  <c r="BP486" i="1"/>
  <c r="BN486" i="1"/>
  <c r="Z486" i="1"/>
  <c r="BP490" i="1"/>
  <c r="BN490" i="1"/>
  <c r="Z490" i="1"/>
  <c r="Y531" i="1"/>
  <c r="Y530" i="1"/>
  <c r="BP528" i="1"/>
  <c r="BN528" i="1"/>
  <c r="Z528" i="1"/>
  <c r="Z530" i="1" s="1"/>
  <c r="Y324" i="1"/>
  <c r="Y249" i="1"/>
  <c r="Y345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X558" i="1"/>
  <c r="X560" i="1" s="1"/>
  <c r="Z23" i="1"/>
  <c r="BN23" i="1"/>
  <c r="Z27" i="1"/>
  <c r="BN27" i="1"/>
  <c r="X557" i="1"/>
  <c r="Z39" i="1"/>
  <c r="BN39" i="1"/>
  <c r="D567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7" i="1"/>
  <c r="Y100" i="1"/>
  <c r="Z94" i="1"/>
  <c r="BN94" i="1"/>
  <c r="Z98" i="1"/>
  <c r="BN98" i="1"/>
  <c r="F567" i="1"/>
  <c r="Z107" i="1"/>
  <c r="BN107" i="1"/>
  <c r="Z120" i="1"/>
  <c r="BN120" i="1"/>
  <c r="Z128" i="1"/>
  <c r="BN128" i="1"/>
  <c r="Z133" i="1"/>
  <c r="BN133" i="1"/>
  <c r="Z143" i="1"/>
  <c r="BN143" i="1"/>
  <c r="BP14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Z247" i="1"/>
  <c r="Z248" i="1" s="1"/>
  <c r="BN247" i="1"/>
  <c r="BP247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Z314" i="1"/>
  <c r="BN314" i="1"/>
  <c r="Z320" i="1"/>
  <c r="BN320" i="1"/>
  <c r="BP320" i="1"/>
  <c r="Z328" i="1"/>
  <c r="BN328" i="1"/>
  <c r="Z336" i="1"/>
  <c r="BN336" i="1"/>
  <c r="Z341" i="1"/>
  <c r="BN341" i="1"/>
  <c r="BP341" i="1"/>
  <c r="Z342" i="1"/>
  <c r="BN342" i="1"/>
  <c r="Z350" i="1"/>
  <c r="BN350" i="1"/>
  <c r="U567" i="1"/>
  <c r="Y363" i="1"/>
  <c r="Z361" i="1"/>
  <c r="BN361" i="1"/>
  <c r="Y362" i="1"/>
  <c r="Z367" i="1"/>
  <c r="BN367" i="1"/>
  <c r="Z371" i="1"/>
  <c r="BN371" i="1"/>
  <c r="Z377" i="1"/>
  <c r="BN377" i="1"/>
  <c r="BP377" i="1"/>
  <c r="BP383" i="1"/>
  <c r="BN383" i="1"/>
  <c r="BP396" i="1"/>
  <c r="BN396" i="1"/>
  <c r="Z396" i="1"/>
  <c r="BP420" i="1"/>
  <c r="BN420" i="1"/>
  <c r="Z420" i="1"/>
  <c r="BP431" i="1"/>
  <c r="BN431" i="1"/>
  <c r="Z431" i="1"/>
  <c r="Y567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Q567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BP349" i="1"/>
  <c r="BN349" i="1"/>
  <c r="Z349" i="1"/>
  <c r="Z351" i="1" s="1"/>
  <c r="Y351" i="1"/>
  <c r="BP393" i="1"/>
  <c r="BN393" i="1"/>
  <c r="Z393" i="1"/>
  <c r="Z397" i="1" s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Z156" i="1" s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Y374" i="1"/>
  <c r="BP372" i="1"/>
  <c r="BN372" i="1"/>
  <c r="Z372" i="1"/>
  <c r="Z379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BP343" i="1"/>
  <c r="BN343" i="1"/>
  <c r="Z343" i="1"/>
  <c r="Z345" i="1" s="1"/>
  <c r="Y352" i="1"/>
  <c r="Z362" i="1"/>
  <c r="BP360" i="1"/>
  <c r="BN360" i="1"/>
  <c r="Z360" i="1"/>
  <c r="BP370" i="1"/>
  <c r="BN370" i="1"/>
  <c r="Z370" i="1"/>
  <c r="Z374" i="1" s="1"/>
  <c r="BP378" i="1"/>
  <c r="BN378" i="1"/>
  <c r="Z378" i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Z567" i="1"/>
  <c r="Y451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10" i="1" l="1"/>
  <c r="Z227" i="1"/>
  <c r="Z184" i="1"/>
  <c r="Z525" i="1"/>
  <c r="Z487" i="1"/>
  <c r="Z499" i="1"/>
  <c r="Z408" i="1"/>
  <c r="Z324" i="1"/>
  <c r="Z274" i="1"/>
  <c r="Z239" i="1"/>
  <c r="Z222" i="1"/>
  <c r="Z100" i="1"/>
  <c r="Z82" i="1"/>
  <c r="Z62" i="1"/>
  <c r="Z41" i="1"/>
  <c r="Z542" i="1"/>
  <c r="Z518" i="1"/>
  <c r="Z481" i="1"/>
  <c r="Z445" i="1"/>
  <c r="Z317" i="1"/>
  <c r="Z282" i="1"/>
  <c r="Z210" i="1"/>
  <c r="Z108" i="1"/>
  <c r="Z89" i="1"/>
  <c r="Z68" i="1"/>
  <c r="Z55" i="1"/>
  <c r="Y557" i="1"/>
  <c r="Y559" i="1"/>
  <c r="Z28" i="1"/>
  <c r="Z535" i="1"/>
  <c r="Z178" i="1"/>
  <c r="Z124" i="1"/>
  <c r="Z427" i="1"/>
  <c r="Y558" i="1"/>
  <c r="Y560" i="1" s="1"/>
  <c r="Z338" i="1"/>
  <c r="Z332" i="1"/>
  <c r="Y561" i="1"/>
  <c r="Z562" i="1" l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<sst xmlns="http://schemas.openxmlformats.org/spreadsheetml/2006/main" count="2497" uniqueCount="892">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</sst>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64</v>
      </c>
      <c r="Y37" s="616">
        <f>IFERROR(IF(X37="",0,CEILING((X37/$H37),1)*$H37),"")</f>
        <v>64.800000000000011</v>
      </c>
      <c r="Z37" s="36">
        <f>IFERROR(IF(Y37=0,"",ROUNDUP(Y37/H37,0)*0.01898),"")</f>
        <v>0.11388000000000001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66.577777777777769</v>
      </c>
      <c r="BN37" s="64">
        <f>IFERROR(Y37*I37/H37,"0")</f>
        <v>67.410000000000011</v>
      </c>
      <c r="BO37" s="64">
        <f>IFERROR(1/J37*(X37/H37),"0")</f>
        <v>9.2592592592592587E-2</v>
      </c>
      <c r="BP37" s="64">
        <f>IFERROR(1/J37*(Y37/H37),"0")</f>
        <v>9.3750000000000014E-2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5.9259259259259256</v>
      </c>
      <c r="Y41" s="617">
        <f>IFERROR(Y37/H37,"0")+IFERROR(Y38/H38,"0")+IFERROR(Y39/H39,"0")+IFERROR(Y40/H40,"0")</f>
        <v>6.0000000000000009</v>
      </c>
      <c r="Z41" s="617">
        <f>IFERROR(IF(Z37="",0,Z37),"0")+IFERROR(IF(Z38="",0,Z38),"0")+IFERROR(IF(Z39="",0,Z39),"0")+IFERROR(IF(Z40="",0,Z40),"0")</f>
        <v>0.11388000000000001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64</v>
      </c>
      <c r="Y42" s="617">
        <f>IFERROR(SUM(Y37:Y40),"0")</f>
        <v>64.800000000000011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4</v>
      </c>
      <c r="Y49" s="616">
        <f t="shared" ref="Y49:Y54" si="6">IFERROR(IF(X49="",0,CEILING((X49/$H49),1)*$H49),"")</f>
        <v>11.2</v>
      </c>
      <c r="Z49" s="36">
        <f>IFERROR(IF(Y49=0,"",ROUNDUP(Y49/H49,0)*0.01898),"")</f>
        <v>1.898E-2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4.1553571428571434</v>
      </c>
      <c r="BN49" s="64">
        <f t="shared" ref="BN49:BN54" si="8">IFERROR(Y49*I49/H49,"0")</f>
        <v>11.635</v>
      </c>
      <c r="BO49" s="64">
        <f t="shared" ref="BO49:BO54" si="9">IFERROR(1/J49*(X49/H49),"0")</f>
        <v>5.580357142857143E-3</v>
      </c>
      <c r="BP49" s="64">
        <f t="shared" ref="BP49:BP54" si="10">IFERROR(1/J49*(Y49/H49),"0")</f>
        <v>1.5625E-2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0.35714285714285715</v>
      </c>
      <c r="Y55" s="617">
        <f>IFERROR(Y49/H49,"0")+IFERROR(Y50/H50,"0")+IFERROR(Y51/H51,"0")+IFERROR(Y52/H52,"0")+IFERROR(Y53/H53,"0")+IFERROR(Y54/H54,"0")</f>
        <v>1</v>
      </c>
      <c r="Z55" s="617">
        <f>IFERROR(IF(Z49="",0,Z49),"0")+IFERROR(IF(Z50="",0,Z50),"0")+IFERROR(IF(Z51="",0,Z51),"0")+IFERROR(IF(Z52="",0,Z52),"0")+IFERROR(IF(Z53="",0,Z53),"0")+IFERROR(IF(Z54="",0,Z54),"0")</f>
        <v>1.898E-2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4</v>
      </c>
      <c r="Y56" s="617">
        <f>IFERROR(SUM(Y49:Y54),"0")</f>
        <v>11.2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106</v>
      </c>
      <c r="Y86" s="61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110.26944444444442</v>
      </c>
      <c r="BN86" s="64">
        <f>IFERROR(Y86*I86/H86,"0")</f>
        <v>112.34999999999998</v>
      </c>
      <c r="BO86" s="64">
        <f>IFERROR(1/J86*(X86/H86),"0")</f>
        <v>0.15335648148148148</v>
      </c>
      <c r="BP86" s="64">
        <f>IFERROR(1/J86*(Y86/H86),"0")</f>
        <v>0.15625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9.8148148148148149</v>
      </c>
      <c r="Y89" s="617">
        <f>IFERROR(Y86/H86,"0")+IFERROR(Y87/H87,"0")+IFERROR(Y88/H88,"0")</f>
        <v>10</v>
      </c>
      <c r="Z89" s="617">
        <f>IFERROR(IF(Z86="",0,Z86),"0")+IFERROR(IF(Z87="",0,Z87),"0")+IFERROR(IF(Z88="",0,Z88),"0")</f>
        <v>0.1898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106</v>
      </c>
      <c r="Y90" s="617">
        <f>IFERROR(SUM(Y86:Y88),"0")</f>
        <v>108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50</v>
      </c>
      <c r="Y93" s="616">
        <f t="shared" si="16"/>
        <v>50.400000000000006</v>
      </c>
      <c r="Z93" s="36">
        <f>IFERROR(IF(Y93=0,"",ROUNDUP(Y93/H93,0)*0.01898),"")</f>
        <v>0.11388000000000001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53.089285714285715</v>
      </c>
      <c r="BN93" s="64">
        <f t="shared" si="18"/>
        <v>53.514000000000003</v>
      </c>
      <c r="BO93" s="64">
        <f t="shared" si="19"/>
        <v>9.3005952380952384E-2</v>
      </c>
      <c r="BP93" s="64">
        <f t="shared" si="20"/>
        <v>9.375E-2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59</v>
      </c>
      <c r="Y96" s="616">
        <f t="shared" si="16"/>
        <v>59.400000000000006</v>
      </c>
      <c r="Z96" s="36">
        <f>IFERROR(IF(Y96=0,"",ROUNDUP(Y96/H96,0)*0.00651),"")</f>
        <v>0.14322000000000001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64.506666666666661</v>
      </c>
      <c r="BN96" s="64">
        <f t="shared" si="18"/>
        <v>64.944000000000003</v>
      </c>
      <c r="BO96" s="64">
        <f t="shared" si="19"/>
        <v>0.12006512006512007</v>
      </c>
      <c r="BP96" s="64">
        <f t="shared" si="20"/>
        <v>0.12087912087912089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27</v>
      </c>
      <c r="Y99" s="616">
        <f t="shared" si="16"/>
        <v>27</v>
      </c>
      <c r="Z99" s="36">
        <f>IFERROR(IF(Y99=0,"",ROUNDUP(Y99/H99,0)*0.00651),"")</f>
        <v>9.7650000000000001E-2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30.48</v>
      </c>
      <c r="BN99" s="64">
        <f t="shared" si="18"/>
        <v>30.48</v>
      </c>
      <c r="BO99" s="64">
        <f t="shared" si="19"/>
        <v>8.241758241758243E-2</v>
      </c>
      <c r="BP99" s="64">
        <f t="shared" si="20"/>
        <v>8.241758241758243E-2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42.804232804232804</v>
      </c>
      <c r="Y100" s="617">
        <f>IFERROR(Y92/H92,"0")+IFERROR(Y93/H93,"0")+IFERROR(Y94/H94,"0")+IFERROR(Y95/H95,"0")+IFERROR(Y96/H96,"0")+IFERROR(Y97/H97,"0")+IFERROR(Y98/H98,"0")+IFERROR(Y99/H99,"0")</f>
        <v>43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0.35475000000000001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136</v>
      </c>
      <c r="Y101" s="617">
        <f>IFERROR(SUM(Y92:Y99),"0")</f>
        <v>136.80000000000001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15</v>
      </c>
      <c r="Y104" s="616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15.604166666666664</v>
      </c>
      <c r="BN104" s="64">
        <f>IFERROR(Y104*I104/H104,"0")</f>
        <v>22.47</v>
      </c>
      <c r="BO104" s="64">
        <f>IFERROR(1/J104*(X104/H104),"0")</f>
        <v>2.1701388888888888E-2</v>
      </c>
      <c r="BP104" s="64">
        <f>IFERROR(1/J104*(Y104/H104),"0")</f>
        <v>3.125E-2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1.3888888888888888</v>
      </c>
      <c r="Y108" s="617">
        <f>IFERROR(Y104/H104,"0")+IFERROR(Y105/H105,"0")+IFERROR(Y106/H106,"0")+IFERROR(Y107/H107,"0")</f>
        <v>2</v>
      </c>
      <c r="Z108" s="617">
        <f>IFERROR(IF(Z104="",0,Z104),"0")+IFERROR(IF(Z105="",0,Z105),"0")+IFERROR(IF(Z106="",0,Z106),"0")+IFERROR(IF(Z107="",0,Z107),"0")</f>
        <v>3.7960000000000001E-2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15</v>
      </c>
      <c r="Y109" s="617">
        <f>IFERROR(SUM(Y104:Y107),"0")</f>
        <v>21.6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11</v>
      </c>
      <c r="Y113" s="616">
        <f>IFERROR(IF(X113="",0,CEILING((X113/$H113),1)*$H113),"")</f>
        <v>12</v>
      </c>
      <c r="Z113" s="36">
        <f>IFERROR(IF(Y113=0,"",ROUNDUP(Y113/H113,0)*0.00651),"")</f>
        <v>3.2550000000000003E-2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11.825000000000001</v>
      </c>
      <c r="BN113" s="64">
        <f>IFERROR(Y113*I113/H113,"0")</f>
        <v>12.9</v>
      </c>
      <c r="BO113" s="64">
        <f>IFERROR(1/J113*(X113/H113),"0")</f>
        <v>2.5183150183150187E-2</v>
      </c>
      <c r="BP113" s="64">
        <f>IFERROR(1/J113*(Y113/H113),"0")</f>
        <v>2.7472527472527476E-2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4.5833333333333339</v>
      </c>
      <c r="Y114" s="617">
        <f>IFERROR(Y111/H111,"0")+IFERROR(Y112/H112,"0")+IFERROR(Y113/H113,"0")</f>
        <v>5</v>
      </c>
      <c r="Z114" s="617">
        <f>IFERROR(IF(Z111="",0,Z111),"0")+IFERROR(IF(Z112="",0,Z112),"0")+IFERROR(IF(Z113="",0,Z113),"0")</f>
        <v>3.2550000000000003E-2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11</v>
      </c>
      <c r="Y115" s="617">
        <f>IFERROR(SUM(Y111:Y113),"0")</f>
        <v>12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59</v>
      </c>
      <c r="Y121" s="616">
        <f t="shared" si="21"/>
        <v>59.400000000000006</v>
      </c>
      <c r="Z121" s="36">
        <f>IFERROR(IF(Y121=0,"",ROUNDUP(Y121/H121,0)*0.00651),"")</f>
        <v>0.14322000000000001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64.506666666666661</v>
      </c>
      <c r="BN121" s="64">
        <f t="shared" si="23"/>
        <v>64.944000000000003</v>
      </c>
      <c r="BO121" s="64">
        <f t="shared" si="24"/>
        <v>0.12006512006512007</v>
      </c>
      <c r="BP121" s="64">
        <f t="shared" si="25"/>
        <v>0.12087912087912089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21.851851851851851</v>
      </c>
      <c r="Y124" s="617">
        <f>IFERROR(Y117/H117,"0")+IFERROR(Y118/H118,"0")+IFERROR(Y119/H119,"0")+IFERROR(Y120/H120,"0")+IFERROR(Y121/H121,"0")+IFERROR(Y122/H122,"0")+IFERROR(Y123/H123,"0")</f>
        <v>22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0.14322000000000001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59</v>
      </c>
      <c r="Y125" s="617">
        <f>IFERROR(SUM(Y117:Y123),"0")</f>
        <v>59.400000000000006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11</v>
      </c>
      <c r="Y165" s="616">
        <f>IFERROR(IF(X165="",0,CEILING((X165/$H165),1)*$H165),"")</f>
        <v>11.879999999999999</v>
      </c>
      <c r="Z165" s="36">
        <f>IFERROR(IF(Y165=0,"",ROUNDUP(Y165/H165,0)*0.00502),"")</f>
        <v>3.0120000000000001E-2</v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11.555555555555557</v>
      </c>
      <c r="BN165" s="64">
        <f>IFERROR(Y165*I165/H165,"0")</f>
        <v>12.48</v>
      </c>
      <c r="BO165" s="64">
        <f>IFERROR(1/J165*(X165/H165),"0")</f>
        <v>2.3741690408357077E-2</v>
      </c>
      <c r="BP165" s="64">
        <f>IFERROR(1/J165*(Y165/H165),"0")</f>
        <v>2.564102564102564E-2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5.5555555555555554</v>
      </c>
      <c r="Y166" s="617">
        <f>IFERROR(Y165/H165,"0")</f>
        <v>5.9999999999999991</v>
      </c>
      <c r="Z166" s="617">
        <f>IFERROR(IF(Z165="",0,Z165),"0")</f>
        <v>3.0120000000000001E-2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11</v>
      </c>
      <c r="Y167" s="617">
        <f>IFERROR(SUM(Y165:Y165),"0")</f>
        <v>11.879999999999999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102</v>
      </c>
      <c r="Y169" s="616">
        <f t="shared" ref="Y169:Y177" si="26">IFERROR(IF(X169="",0,CEILING((X169/$H169),1)*$H169),"")</f>
        <v>105</v>
      </c>
      <c r="Z169" s="36">
        <f>IFERROR(IF(Y169=0,"",ROUNDUP(Y169/H169,0)*0.00902),"")</f>
        <v>0.22550000000000001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108.55714285714285</v>
      </c>
      <c r="BN169" s="64">
        <f t="shared" ref="BN169:BN177" si="28">IFERROR(Y169*I169/H169,"0")</f>
        <v>111.74999999999999</v>
      </c>
      <c r="BO169" s="64">
        <f t="shared" ref="BO169:BO177" si="29">IFERROR(1/J169*(X169/H169),"0")</f>
        <v>0.18398268398268397</v>
      </c>
      <c r="BP169" s="64">
        <f t="shared" ref="BP169:BP177" si="30">IFERROR(1/J169*(Y169/H169),"0")</f>
        <v>0.18939393939393939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81</v>
      </c>
      <c r="Y171" s="616">
        <f t="shared" si="26"/>
        <v>84</v>
      </c>
      <c r="Z171" s="36">
        <f>IFERROR(IF(Y171=0,"",ROUNDUP(Y171/H171,0)*0.00902),"")</f>
        <v>0.1804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85.050000000000011</v>
      </c>
      <c r="BN171" s="64">
        <f t="shared" si="28"/>
        <v>88.199999999999989</v>
      </c>
      <c r="BO171" s="64">
        <f t="shared" si="29"/>
        <v>0.1461038961038961</v>
      </c>
      <c r="BP171" s="64">
        <f t="shared" si="30"/>
        <v>0.15151515151515152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43.571428571428569</v>
      </c>
      <c r="Y178" s="617">
        <f>IFERROR(Y169/H169,"0")+IFERROR(Y170/H170,"0")+IFERROR(Y171/H171,"0")+IFERROR(Y172/H172,"0")+IFERROR(Y173/H173,"0")+IFERROR(Y174/H174,"0")+IFERROR(Y175/H175,"0")+IFERROR(Y176/H176,"0")+IFERROR(Y177/H177,"0")</f>
        <v>45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0.40590000000000004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183</v>
      </c>
      <c r="Y179" s="617">
        <f>IFERROR(SUM(Y169:Y177),"0")</f>
        <v>189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153</v>
      </c>
      <c r="Y202" s="616">
        <f t="shared" ref="Y202:Y209" si="31">IFERROR(IF(X202="",0,CEILING((X202/$H202),1)*$H202),"")</f>
        <v>156.60000000000002</v>
      </c>
      <c r="Z202" s="36">
        <f>IFERROR(IF(Y202=0,"",ROUNDUP(Y202/H202,0)*0.00902),"")</f>
        <v>0.26158000000000003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158.94999999999999</v>
      </c>
      <c r="BN202" s="64">
        <f t="shared" ref="BN202:BN209" si="33">IFERROR(Y202*I202/H202,"0")</f>
        <v>162.69000000000003</v>
      </c>
      <c r="BO202" s="64">
        <f t="shared" ref="BO202:BO209" si="34">IFERROR(1/J202*(X202/H202),"0")</f>
        <v>0.21464646464646464</v>
      </c>
      <c r="BP202" s="64">
        <f t="shared" ref="BP202:BP209" si="35">IFERROR(1/J202*(Y202/H202),"0")</f>
        <v>0.21969696969696972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157</v>
      </c>
      <c r="Y203" s="616">
        <f t="shared" si="31"/>
        <v>162</v>
      </c>
      <c r="Z203" s="36">
        <f>IFERROR(IF(Y203=0,"",ROUNDUP(Y203/H203,0)*0.00902),"")</f>
        <v>0.27060000000000001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163.10555555555555</v>
      </c>
      <c r="BN203" s="64">
        <f t="shared" si="33"/>
        <v>168.3</v>
      </c>
      <c r="BO203" s="64">
        <f t="shared" si="34"/>
        <v>0.22025813692480359</v>
      </c>
      <c r="BP203" s="64">
        <f t="shared" si="35"/>
        <v>0.22727272727272727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140</v>
      </c>
      <c r="Y205" s="616">
        <f t="shared" si="31"/>
        <v>140.4</v>
      </c>
      <c r="Z205" s="36">
        <f>IFERROR(IF(Y205=0,"",ROUNDUP(Y205/H205,0)*0.00902),"")</f>
        <v>0.23452000000000001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145.44444444444446</v>
      </c>
      <c r="BN205" s="64">
        <f t="shared" si="33"/>
        <v>145.86000000000001</v>
      </c>
      <c r="BO205" s="64">
        <f t="shared" si="34"/>
        <v>0.19640852974186307</v>
      </c>
      <c r="BP205" s="64">
        <f t="shared" si="35"/>
        <v>0.19696969696969696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26</v>
      </c>
      <c r="Y206" s="616">
        <f t="shared" si="31"/>
        <v>27</v>
      </c>
      <c r="Z206" s="36">
        <f>IFERROR(IF(Y206=0,"",ROUNDUP(Y206/H206,0)*0.00502),"")</f>
        <v>7.5300000000000006E-2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27.877777777777776</v>
      </c>
      <c r="BN206" s="64">
        <f t="shared" si="33"/>
        <v>28.95</v>
      </c>
      <c r="BO206" s="64">
        <f t="shared" si="34"/>
        <v>6.1728395061728406E-2</v>
      </c>
      <c r="BP206" s="64">
        <f t="shared" si="35"/>
        <v>6.4102564102564111E-2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26</v>
      </c>
      <c r="Y207" s="616">
        <f t="shared" si="31"/>
        <v>27</v>
      </c>
      <c r="Z207" s="36">
        <f>IFERROR(IF(Y207=0,"",ROUNDUP(Y207/H207,0)*0.00502),"")</f>
        <v>7.5300000000000006E-2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27.444444444444443</v>
      </c>
      <c r="BN207" s="64">
        <f t="shared" si="33"/>
        <v>28.499999999999996</v>
      </c>
      <c r="BO207" s="64">
        <f t="shared" si="34"/>
        <v>6.1728395061728406E-2</v>
      </c>
      <c r="BP207" s="64">
        <f t="shared" si="35"/>
        <v>6.4102564102564111E-2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25</v>
      </c>
      <c r="Y209" s="616">
        <f t="shared" si="31"/>
        <v>25.2</v>
      </c>
      <c r="Z209" s="36">
        <f>IFERROR(IF(Y209=0,"",ROUNDUP(Y209/H209,0)*0.00502),"")</f>
        <v>7.0280000000000009E-2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26.388888888888889</v>
      </c>
      <c r="BN209" s="64">
        <f t="shared" si="33"/>
        <v>26.599999999999998</v>
      </c>
      <c r="BO209" s="64">
        <f t="shared" si="34"/>
        <v>5.9354226020892693E-2</v>
      </c>
      <c r="BP209" s="64">
        <f t="shared" si="35"/>
        <v>5.9829059829059839E-2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126.1111111111111</v>
      </c>
      <c r="Y210" s="617">
        <f>IFERROR(Y202/H202,"0")+IFERROR(Y203/H203,"0")+IFERROR(Y204/H204,"0")+IFERROR(Y205/H205,"0")+IFERROR(Y206/H206,"0")+IFERROR(Y207/H207,"0")+IFERROR(Y208/H208,"0")+IFERROR(Y209/H209,"0")</f>
        <v>129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0.98758000000000024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527</v>
      </c>
      <c r="Y211" s="617">
        <f>IFERROR(SUM(Y202:Y209),"0")</f>
        <v>538.20000000000005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16</v>
      </c>
      <c r="Y215" s="616">
        <f t="shared" si="36"/>
        <v>17.399999999999999</v>
      </c>
      <c r="Z215" s="36">
        <f>IFERROR(IF(Y215=0,"",ROUNDUP(Y215/H215,0)*0.01898),"")</f>
        <v>3.7960000000000001E-2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16.954482758620689</v>
      </c>
      <c r="BN215" s="64">
        <f t="shared" si="38"/>
        <v>18.437999999999999</v>
      </c>
      <c r="BO215" s="64">
        <f t="shared" si="39"/>
        <v>2.8735632183908049E-2</v>
      </c>
      <c r="BP215" s="64">
        <f t="shared" si="40"/>
        <v>3.125E-2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89</v>
      </c>
      <c r="Y216" s="616">
        <f t="shared" si="36"/>
        <v>91.2</v>
      </c>
      <c r="Z216" s="36">
        <f t="shared" ref="Z216:Z221" si="41">IFERROR(IF(Y216=0,"",ROUNDUP(Y216/H216,0)*0.00651),"")</f>
        <v>0.24738000000000002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99.012500000000003</v>
      </c>
      <c r="BN216" s="64">
        <f t="shared" si="38"/>
        <v>101.46</v>
      </c>
      <c r="BO216" s="64">
        <f t="shared" si="39"/>
        <v>0.20375457875457878</v>
      </c>
      <c r="BP216" s="64">
        <f t="shared" si="40"/>
        <v>0.2087912087912088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173</v>
      </c>
      <c r="Y218" s="616">
        <f t="shared" si="36"/>
        <v>175.2</v>
      </c>
      <c r="Z218" s="36">
        <f t="shared" si="41"/>
        <v>0.47522999999999999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191.16500000000002</v>
      </c>
      <c r="BN218" s="64">
        <f t="shared" si="38"/>
        <v>193.596</v>
      </c>
      <c r="BO218" s="64">
        <f t="shared" si="39"/>
        <v>0.39606227106227115</v>
      </c>
      <c r="BP218" s="64">
        <f t="shared" si="40"/>
        <v>0.40109890109890112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128</v>
      </c>
      <c r="Y219" s="616">
        <f t="shared" si="36"/>
        <v>129.6</v>
      </c>
      <c r="Z219" s="36">
        <f t="shared" si="41"/>
        <v>0.35154000000000002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141.44000000000003</v>
      </c>
      <c r="BN219" s="64">
        <f t="shared" si="38"/>
        <v>143.20800000000003</v>
      </c>
      <c r="BO219" s="64">
        <f t="shared" si="39"/>
        <v>0.29304029304029305</v>
      </c>
      <c r="BP219" s="64">
        <f t="shared" si="40"/>
        <v>0.2967032967032967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40</v>
      </c>
      <c r="Y220" s="616">
        <f t="shared" si="36"/>
        <v>40.799999999999997</v>
      </c>
      <c r="Z220" s="36">
        <f t="shared" si="41"/>
        <v>0.11067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44.20000000000001</v>
      </c>
      <c r="BN220" s="64">
        <f t="shared" si="38"/>
        <v>45.084000000000003</v>
      </c>
      <c r="BO220" s="64">
        <f t="shared" si="39"/>
        <v>9.1575091575091583E-2</v>
      </c>
      <c r="BP220" s="64">
        <f t="shared" si="40"/>
        <v>9.3406593406593408E-2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181.0057471264368</v>
      </c>
      <c r="Y222" s="617">
        <f>IFERROR(Y213/H213,"0")+IFERROR(Y214/H214,"0")+IFERROR(Y215/H215,"0")+IFERROR(Y216/H216,"0")+IFERROR(Y217/H217,"0")+IFERROR(Y218/H218,"0")+IFERROR(Y219/H219,"0")+IFERROR(Y220/H220,"0")+IFERROR(Y221/H221,"0")</f>
        <v>184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1.22278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446</v>
      </c>
      <c r="Y223" s="617">
        <f>IFERROR(SUM(Y213:Y221),"0")</f>
        <v>454.2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19</v>
      </c>
      <c r="Y225" s="616">
        <f>IFERROR(IF(X225="",0,CEILING((X225/$H225),1)*$H225),"")</f>
        <v>19.2</v>
      </c>
      <c r="Z225" s="36">
        <f>IFERROR(IF(Y225=0,"",ROUNDUP(Y225/H225,0)*0.00651),"")</f>
        <v>5.2080000000000001E-2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20.995000000000005</v>
      </c>
      <c r="BN225" s="64">
        <f>IFERROR(Y225*I225/H225,"0")</f>
        <v>21.216000000000001</v>
      </c>
      <c r="BO225" s="64">
        <f>IFERROR(1/J225*(X225/H225),"0")</f>
        <v>4.3498168498168503E-2</v>
      </c>
      <c r="BP225" s="64">
        <f>IFERROR(1/J225*(Y225/H225),"0")</f>
        <v>4.3956043956043959E-2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28</v>
      </c>
      <c r="Y226" s="616">
        <f>IFERROR(IF(X226="",0,CEILING((X226/$H226),1)*$H226),"")</f>
        <v>28.799999999999997</v>
      </c>
      <c r="Z226" s="36">
        <f>IFERROR(IF(Y226=0,"",ROUNDUP(Y226/H226,0)*0.00651),"")</f>
        <v>7.8119999999999995E-2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30.94</v>
      </c>
      <c r="BN226" s="64">
        <f>IFERROR(Y226*I226/H226,"0")</f>
        <v>31.824000000000002</v>
      </c>
      <c r="BO226" s="64">
        <f>IFERROR(1/J226*(X226/H226),"0")</f>
        <v>6.4102564102564111E-2</v>
      </c>
      <c r="BP226" s="64">
        <f>IFERROR(1/J226*(Y226/H226),"0")</f>
        <v>6.5934065934065936E-2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19.583333333333336</v>
      </c>
      <c r="Y227" s="617">
        <f>IFERROR(Y225/H225,"0")+IFERROR(Y226/H226,"0")</f>
        <v>20</v>
      </c>
      <c r="Z227" s="617">
        <f>IFERROR(IF(Z225="",0,Z225),"0")+IFERROR(IF(Z226="",0,Z226),"0")</f>
        <v>0.13019999999999998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47</v>
      </c>
      <c r="Y228" s="617">
        <f>IFERROR(SUM(Y225:Y226),"0")</f>
        <v>48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4</v>
      </c>
      <c r="Y279" s="616">
        <f>IFERROR(IF(X279="",0,CEILING((X279/$H279),1)*$H279),"")</f>
        <v>4.8</v>
      </c>
      <c r="Z279" s="36">
        <f>IFERROR(IF(Y279=0,"",ROUNDUP(Y279/H279,0)*0.00651),"")</f>
        <v>1.302E-2</v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4.4200000000000008</v>
      </c>
      <c r="BN279" s="64">
        <f>IFERROR(Y279*I279/H279,"0")</f>
        <v>5.3040000000000003</v>
      </c>
      <c r="BO279" s="64">
        <f>IFERROR(1/J279*(X279/H279),"0")</f>
        <v>9.1575091575091579E-3</v>
      </c>
      <c r="BP279" s="64">
        <f>IFERROR(1/J279*(Y279/H279),"0")</f>
        <v>1.098901098901099E-2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20</v>
      </c>
      <c r="Y280" s="616">
        <f>IFERROR(IF(X280="",0,CEILING((X280/$H280),1)*$H280),"")</f>
        <v>21.599999999999998</v>
      </c>
      <c r="Z280" s="36">
        <f>IFERROR(IF(Y280=0,"",ROUNDUP(Y280/H280,0)*0.00651),"")</f>
        <v>5.8590000000000003E-2</v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21.5</v>
      </c>
      <c r="BN280" s="64">
        <f>IFERROR(Y280*I280/H280,"0")</f>
        <v>23.22</v>
      </c>
      <c r="BO280" s="64">
        <f>IFERROR(1/J280*(X280/H280),"0")</f>
        <v>4.5787545787545791E-2</v>
      </c>
      <c r="BP280" s="64">
        <f>IFERROR(1/J280*(Y280/H280),"0")</f>
        <v>4.9450549450549455E-2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10</v>
      </c>
      <c r="Y282" s="617">
        <f>IFERROR(Y278/H278,"0")+IFERROR(Y279/H279,"0")+IFERROR(Y280/H280,"0")+IFERROR(Y281/H281,"0")</f>
        <v>11</v>
      </c>
      <c r="Z282" s="617">
        <f>IFERROR(IF(Z278="",0,Z278),"0")+IFERROR(IF(Z279="",0,Z279),"0")+IFERROR(IF(Z280="",0,Z280),"0")+IFERROR(IF(Z281="",0,Z281),"0")</f>
        <v>7.1610000000000007E-2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24</v>
      </c>
      <c r="Y283" s="617">
        <f>IFERROR(SUM(Y278:Y281),"0")</f>
        <v>26.4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93</v>
      </c>
      <c r="Y336" s="616">
        <f>IFERROR(IF(X336="",0,CEILING((X336/$H336),1)*$H336),"")</f>
        <v>93.6</v>
      </c>
      <c r="Z336" s="36">
        <f>IFERROR(IF(Y336=0,"",ROUNDUP(Y336/H336,0)*0.01898),"")</f>
        <v>0.22776000000000002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99.188076923076935</v>
      </c>
      <c r="BN336" s="64">
        <f>IFERROR(Y336*I336/H336,"0")</f>
        <v>99.828000000000003</v>
      </c>
      <c r="BO336" s="64">
        <f>IFERROR(1/J336*(X336/H336),"0")</f>
        <v>0.18629807692307693</v>
      </c>
      <c r="BP336" s="64">
        <f>IFERROR(1/J336*(Y336/H336),"0")</f>
        <v>0.1875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16</v>
      </c>
      <c r="Y337" s="616">
        <f>IFERROR(IF(X337="",0,CEILING((X337/$H337),1)*$H337),"")</f>
        <v>16.8</v>
      </c>
      <c r="Z337" s="36">
        <f>IFERROR(IF(Y337=0,"",ROUNDUP(Y337/H337,0)*0.01898),"")</f>
        <v>3.7960000000000001E-2</v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16.988571428571429</v>
      </c>
      <c r="BN337" s="64">
        <f>IFERROR(Y337*I337/H337,"0")</f>
        <v>17.838000000000001</v>
      </c>
      <c r="BO337" s="64">
        <f>IFERROR(1/J337*(X337/H337),"0")</f>
        <v>2.976190476190476E-2</v>
      </c>
      <c r="BP337" s="64">
        <f>IFERROR(1/J337*(Y337/H337),"0")</f>
        <v>3.125E-2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13.827838827838828</v>
      </c>
      <c r="Y338" s="617">
        <f>IFERROR(Y335/H335,"0")+IFERROR(Y336/H336,"0")+IFERROR(Y337/H337,"0")</f>
        <v>14</v>
      </c>
      <c r="Z338" s="617">
        <f>IFERROR(IF(Z335="",0,Z335),"0")+IFERROR(IF(Z336="",0,Z336),"0")+IFERROR(IF(Z337="",0,Z337),"0")</f>
        <v>0.26572000000000001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109</v>
      </c>
      <c r="Y339" s="617">
        <f>IFERROR(SUM(Y335:Y337),"0")</f>
        <v>110.39999999999999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5</v>
      </c>
      <c r="Y355" s="616">
        <f>IFERROR(IF(X355="",0,CEILING((X355/$H355),1)*$H355),"")</f>
        <v>5.4</v>
      </c>
      <c r="Z355" s="36">
        <f>IFERROR(IF(Y355=0,"",ROUNDUP(Y355/H355,0)*0.00651),"")</f>
        <v>1.9529999999999999E-2</v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5.6333333333333337</v>
      </c>
      <c r="BN355" s="64">
        <f>IFERROR(Y355*I355/H355,"0")</f>
        <v>6.0839999999999996</v>
      </c>
      <c r="BO355" s="64">
        <f>IFERROR(1/J355*(X355/H355),"0")</f>
        <v>1.5262515262515264E-2</v>
      </c>
      <c r="BP355" s="64">
        <f>IFERROR(1/J355*(Y355/H355),"0")</f>
        <v>1.6483516483516484E-2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2.7777777777777777</v>
      </c>
      <c r="Y356" s="617">
        <f>IFERROR(Y355/H355,"0")</f>
        <v>3</v>
      </c>
      <c r="Z356" s="617">
        <f>IFERROR(IF(Z355="",0,Z355),"0")</f>
        <v>1.9529999999999999E-2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5</v>
      </c>
      <c r="Y357" s="617">
        <f>IFERROR(SUM(Y355:Y355),"0")</f>
        <v>5.4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916</v>
      </c>
      <c r="Y367" s="616">
        <f t="shared" ref="Y367:Y373" si="57">IFERROR(IF(X367="",0,CEILING((X367/$H367),1)*$H367),"")</f>
        <v>930</v>
      </c>
      <c r="Z367" s="36">
        <f>IFERROR(IF(Y367=0,"",ROUNDUP(Y367/H367,0)*0.02175),"")</f>
        <v>1.3484999999999998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945.31200000000001</v>
      </c>
      <c r="BN367" s="64">
        <f t="shared" ref="BN367:BN373" si="59">IFERROR(Y367*I367/H367,"0")</f>
        <v>959.76</v>
      </c>
      <c r="BO367" s="64">
        <f t="shared" ref="BO367:BO373" si="60">IFERROR(1/J367*(X367/H367),"0")</f>
        <v>1.2722222222222221</v>
      </c>
      <c r="BP367" s="64">
        <f t="shared" ref="BP367:BP373" si="61">IFERROR(1/J367*(Y367/H367),"0")</f>
        <v>1.2916666666666665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215</v>
      </c>
      <c r="Y368" s="616">
        <f t="shared" si="57"/>
        <v>225</v>
      </c>
      <c r="Z368" s="36">
        <f>IFERROR(IF(Y368=0,"",ROUNDUP(Y368/H368,0)*0.02175),"")</f>
        <v>0.32624999999999998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221.88000000000002</v>
      </c>
      <c r="BN368" s="64">
        <f t="shared" si="59"/>
        <v>232.2</v>
      </c>
      <c r="BO368" s="64">
        <f t="shared" si="60"/>
        <v>0.2986111111111111</v>
      </c>
      <c r="BP368" s="64">
        <f t="shared" si="61"/>
        <v>0.3125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75.400000000000006</v>
      </c>
      <c r="Y374" s="617">
        <f>IFERROR(Y367/H367,"0")+IFERROR(Y368/H368,"0")+IFERROR(Y369/H369,"0")+IFERROR(Y370/H370,"0")+IFERROR(Y371/H371,"0")+IFERROR(Y372/H372,"0")+IFERROR(Y373/H373,"0")</f>
        <v>77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1.6747499999999997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1131</v>
      </c>
      <c r="Y375" s="617">
        <f>IFERROR(SUM(Y367:Y373),"0")</f>
        <v>1155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600</v>
      </c>
      <c r="Y377" s="616">
        <f>IFERROR(IF(X377="",0,CEILING((X377/$H377),1)*$H377),"")</f>
        <v>600</v>
      </c>
      <c r="Z377" s="36">
        <f>IFERROR(IF(Y377=0,"",ROUNDUP(Y377/H377,0)*0.02175),"")</f>
        <v>0.86999999999999988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619.20000000000005</v>
      </c>
      <c r="BN377" s="64">
        <f>IFERROR(Y377*I377/H377,"0")</f>
        <v>619.20000000000005</v>
      </c>
      <c r="BO377" s="64">
        <f>IFERROR(1/J377*(X377/H377),"0")</f>
        <v>0.83333333333333326</v>
      </c>
      <c r="BP377" s="64">
        <f>IFERROR(1/J377*(Y377/H377),"0")</f>
        <v>0.83333333333333326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40</v>
      </c>
      <c r="Y379" s="617">
        <f>IFERROR(Y377/H377,"0")+IFERROR(Y378/H378,"0")</f>
        <v>40</v>
      </c>
      <c r="Z379" s="617">
        <f>IFERROR(IF(Z377="",0,Z377),"0")+IFERROR(IF(Z378="",0,Z378),"0")</f>
        <v>0.86999999999999988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600</v>
      </c>
      <c r="Y380" s="617">
        <f>IFERROR(SUM(Y377:Y378),"0")</f>
        <v>600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36</v>
      </c>
      <c r="Y387" s="616">
        <f>IFERROR(IF(X387="",0,CEILING((X387/$H387),1)*$H387),"")</f>
        <v>36</v>
      </c>
      <c r="Z387" s="36">
        <f>IFERROR(IF(Y387=0,"",ROUNDUP(Y387/H387,0)*0.01898),"")</f>
        <v>7.5920000000000001E-2</v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38.076000000000001</v>
      </c>
      <c r="BN387" s="64">
        <f>IFERROR(Y387*I387/H387,"0")</f>
        <v>38.076000000000001</v>
      </c>
      <c r="BO387" s="64">
        <f>IFERROR(1/J387*(X387/H387),"0")</f>
        <v>6.25E-2</v>
      </c>
      <c r="BP387" s="64">
        <f>IFERROR(1/J387*(Y387/H387),"0")</f>
        <v>6.25E-2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4</v>
      </c>
      <c r="Y388" s="617">
        <f>IFERROR(Y387/H387,"0")</f>
        <v>4</v>
      </c>
      <c r="Z388" s="617">
        <f>IFERROR(IF(Z387="",0,Z387),"0")</f>
        <v>7.5920000000000001E-2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36</v>
      </c>
      <c r="Y389" s="617">
        <f>IFERROR(SUM(Y387:Y387),"0")</f>
        <v>36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89</v>
      </c>
      <c r="Y417" s="616">
        <f t="shared" ref="Y417:Y426" si="62">IFERROR(IF(X417="",0,CEILING((X417/$H417),1)*$H417),"")</f>
        <v>91.800000000000011</v>
      </c>
      <c r="Z417" s="36">
        <f>IFERROR(IF(Y417=0,"",ROUNDUP(Y417/H417,0)*0.00902),"")</f>
        <v>0.15334</v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92.461111111111109</v>
      </c>
      <c r="BN417" s="64">
        <f t="shared" ref="BN417:BN426" si="64">IFERROR(Y417*I417/H417,"0")</f>
        <v>95.37</v>
      </c>
      <c r="BO417" s="64">
        <f t="shared" ref="BO417:BO426" si="65">IFERROR(1/J417*(X417/H417),"0")</f>
        <v>0.12485970819304153</v>
      </c>
      <c r="BP417" s="64">
        <f t="shared" ref="BP417:BP426" si="66">IFERROR(1/J417*(Y417/H417),"0")</f>
        <v>0.12878787878787878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16.481481481481481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17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0.15334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89</v>
      </c>
      <c r="Y428" s="617">
        <f>IFERROR(SUM(Y417:Y426),"0")</f>
        <v>91.800000000000011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120</v>
      </c>
      <c r="Y441" s="616">
        <f>IFERROR(IF(X441="",0,CEILING((X441/$H441),1)*$H441),"")</f>
        <v>124.2</v>
      </c>
      <c r="Z441" s="36">
        <f>IFERROR(IF(Y441=0,"",ROUNDUP(Y441/H441,0)*0.00902),"")</f>
        <v>0.20746000000000001</v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124.66666666666667</v>
      </c>
      <c r="BN441" s="64">
        <f>IFERROR(Y441*I441/H441,"0")</f>
        <v>129.03</v>
      </c>
      <c r="BO441" s="64">
        <f>IFERROR(1/J441*(X441/H441),"0")</f>
        <v>0.16835016835016836</v>
      </c>
      <c r="BP441" s="64">
        <f>IFERROR(1/J441*(Y441/H441),"0")</f>
        <v>0.17424242424242425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22.222222222222221</v>
      </c>
      <c r="Y445" s="617">
        <f>IFERROR(Y441/H441,"0")+IFERROR(Y442/H442,"0")+IFERROR(Y443/H443,"0")+IFERROR(Y444/H444,"0")</f>
        <v>23</v>
      </c>
      <c r="Z445" s="617">
        <f>IFERROR(IF(Z441="",0,Z441),"0")+IFERROR(IF(Z442="",0,Z442),"0")+IFERROR(IF(Z443="",0,Z443),"0")+IFERROR(IF(Z444="",0,Z444),"0")</f>
        <v>0.20746000000000001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120</v>
      </c>
      <c r="Y446" s="617">
        <f>IFERROR(SUM(Y441:Y444),"0")</f>
        <v>124.2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37</v>
      </c>
      <c r="Y465" s="616">
        <f t="shared" ref="Y465:Y480" si="68">IFERROR(IF(X465="",0,CEILING((X465/$H465),1)*$H465),"")</f>
        <v>42.24</v>
      </c>
      <c r="Z465" s="36">
        <f t="shared" ref="Z465:Z470" si="69">IFERROR(IF(Y465=0,"",ROUNDUP(Y465/H465,0)*0.01196),"")</f>
        <v>9.5680000000000001E-2</v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39.522727272727266</v>
      </c>
      <c r="BN465" s="64">
        <f t="shared" ref="BN465:BN480" si="71">IFERROR(Y465*I465/H465,"0")</f>
        <v>45.12</v>
      </c>
      <c r="BO465" s="64">
        <f t="shared" ref="BO465:BO480" si="72">IFERROR(1/J465*(X465/H465),"0")</f>
        <v>6.7380536130536128E-2</v>
      </c>
      <c r="BP465" s="64">
        <f t="shared" ref="BP465:BP480" si="73">IFERROR(1/J465*(Y465/H465),"0")</f>
        <v>7.6923076923076927E-2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30</v>
      </c>
      <c r="Y466" s="616">
        <f t="shared" si="68"/>
        <v>31.68</v>
      </c>
      <c r="Z466" s="36">
        <f t="shared" si="69"/>
        <v>7.1760000000000004E-2</v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32.04545454545454</v>
      </c>
      <c r="BN466" s="64">
        <f t="shared" si="71"/>
        <v>33.839999999999996</v>
      </c>
      <c r="BO466" s="64">
        <f t="shared" si="72"/>
        <v>5.4632867132867136E-2</v>
      </c>
      <c r="BP466" s="64">
        <f t="shared" si="73"/>
        <v>5.7692307692307696E-2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59</v>
      </c>
      <c r="Y467" s="616">
        <f t="shared" si="68"/>
        <v>63.36</v>
      </c>
      <c r="Z467" s="36">
        <f t="shared" si="69"/>
        <v>0.14352000000000001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63.022727272727266</v>
      </c>
      <c r="BN467" s="64">
        <f t="shared" si="71"/>
        <v>67.679999999999993</v>
      </c>
      <c r="BO467" s="64">
        <f t="shared" si="72"/>
        <v>0.1074446386946387</v>
      </c>
      <c r="BP467" s="64">
        <f t="shared" si="73"/>
        <v>0.11538461538461539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23.86363636363636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26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0.31096000000000001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126</v>
      </c>
      <c r="Y482" s="617">
        <f>IFERROR(SUM(Y465:Y480),"0")</f>
        <v>137.28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70</v>
      </c>
      <c r="Y484" s="616">
        <f>IFERROR(IF(X484="",0,CEILING((X484/$H484),1)*$H484),"")</f>
        <v>73.92</v>
      </c>
      <c r="Z484" s="36">
        <f>IFERROR(IF(Y484=0,"",ROUNDUP(Y484/H484,0)*0.01196),"")</f>
        <v>0.16744000000000001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74.772727272727266</v>
      </c>
      <c r="BN484" s="64">
        <f>IFERROR(Y484*I484/H484,"0")</f>
        <v>78.959999999999994</v>
      </c>
      <c r="BO484" s="64">
        <f>IFERROR(1/J484*(X484/H484),"0")</f>
        <v>0.12747668997668998</v>
      </c>
      <c r="BP484" s="64">
        <f>IFERROR(1/J484*(Y484/H484),"0")</f>
        <v>0.13461538461538464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13.257575757575758</v>
      </c>
      <c r="Y487" s="617">
        <f>IFERROR(Y484/H484,"0")+IFERROR(Y485/H485,"0")+IFERROR(Y486/H486,"0")</f>
        <v>14</v>
      </c>
      <c r="Z487" s="617">
        <f>IFERROR(IF(Z484="",0,Z484),"0")+IFERROR(IF(Z485="",0,Z485),"0")+IFERROR(IF(Z486="",0,Z486),"0")</f>
        <v>0.16744000000000001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70</v>
      </c>
      <c r="Y488" s="617">
        <f>IFERROR(SUM(Y484:Y486),"0")</f>
        <v>73.92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35</v>
      </c>
      <c r="Y490" s="616">
        <f t="shared" ref="Y490:Y498" si="74">IFERROR(IF(X490="",0,CEILING((X490/$H490),1)*$H490),"")</f>
        <v>36.96</v>
      </c>
      <c r="Z490" s="36">
        <f>IFERROR(IF(Y490=0,"",ROUNDUP(Y490/H490,0)*0.01196),"")</f>
        <v>8.3720000000000003E-2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37.386363636363633</v>
      </c>
      <c r="BN490" s="64">
        <f t="shared" ref="BN490:BN498" si="76">IFERROR(Y490*I490/H490,"0")</f>
        <v>39.479999999999997</v>
      </c>
      <c r="BO490" s="64">
        <f t="shared" ref="BO490:BO498" si="77">IFERROR(1/J490*(X490/H490),"0")</f>
        <v>6.3738344988344992E-2</v>
      </c>
      <c r="BP490" s="64">
        <f t="shared" ref="BP490:BP498" si="78">IFERROR(1/J490*(Y490/H490),"0")</f>
        <v>6.7307692307692318E-2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44</v>
      </c>
      <c r="Y491" s="616">
        <f t="shared" si="74"/>
        <v>47.52</v>
      </c>
      <c r="Z491" s="36">
        <f>IFERROR(IF(Y491=0,"",ROUNDUP(Y491/H491,0)*0.01196),"")</f>
        <v>0.10764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47</v>
      </c>
      <c r="BN491" s="64">
        <f t="shared" si="76"/>
        <v>50.760000000000005</v>
      </c>
      <c r="BO491" s="64">
        <f t="shared" si="77"/>
        <v>8.0128205128205121E-2</v>
      </c>
      <c r="BP491" s="64">
        <f t="shared" si="78"/>
        <v>8.6538461538461536E-2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106</v>
      </c>
      <c r="Y492" s="616">
        <f t="shared" si="74"/>
        <v>110.88000000000001</v>
      </c>
      <c r="Z492" s="36">
        <f>IFERROR(IF(Y492=0,"",ROUNDUP(Y492/H492,0)*0.01196),"")</f>
        <v>0.25115999999999999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113.22727272727271</v>
      </c>
      <c r="BN492" s="64">
        <f t="shared" si="76"/>
        <v>118.44</v>
      </c>
      <c r="BO492" s="64">
        <f t="shared" si="77"/>
        <v>0.19303613053613053</v>
      </c>
      <c r="BP492" s="64">
        <f t="shared" si="78"/>
        <v>0.20192307692307693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35.037878787878782</v>
      </c>
      <c r="Y499" s="617">
        <f>IFERROR(Y490/H490,"0")+IFERROR(Y491/H491,"0")+IFERROR(Y492/H492,"0")+IFERROR(Y493/H493,"0")+IFERROR(Y494/H494,"0")+IFERROR(Y495/H495,"0")+IFERROR(Y496/H496,"0")+IFERROR(Y497/H497,"0")+IFERROR(Y498/H498,"0")</f>
        <v>37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0.44252000000000002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185</v>
      </c>
      <c r="Y500" s="617">
        <f>IFERROR(SUM(Y490:Y498),"0")</f>
        <v>195.36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150</v>
      </c>
      <c r="Y533" s="616">
        <f>IFERROR(IF(X533="",0,CEILING((X533/$H533),1)*$H533),"")</f>
        <v>153</v>
      </c>
      <c r="Z533" s="36">
        <f>IFERROR(IF(Y533=0,"",ROUNDUP(Y533/H533,0)*0.01898),"")</f>
        <v>0.32266</v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158.64999999999998</v>
      </c>
      <c r="BN533" s="64">
        <f>IFERROR(Y533*I533/H533,"0")</f>
        <v>161.82299999999998</v>
      </c>
      <c r="BO533" s="64">
        <f>IFERROR(1/J533*(X533/H533),"0")</f>
        <v>0.26041666666666669</v>
      </c>
      <c r="BP533" s="64">
        <f>IFERROR(1/J533*(Y533/H533),"0")</f>
        <v>0.265625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16.666666666666668</v>
      </c>
      <c r="Y535" s="617">
        <f>IFERROR(Y533/H533,"0")+IFERROR(Y534/H534,"0")</f>
        <v>17</v>
      </c>
      <c r="Z535" s="617">
        <f>IFERROR(IF(Z533="",0,Z533),"0")+IFERROR(IF(Z534="",0,Z534),"0")</f>
        <v>0.32266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150</v>
      </c>
      <c r="Y536" s="617">
        <f>IFERROR(SUM(Y533:Y534),"0")</f>
        <v>153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4254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4363.8400000000011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4475.0481895518287</v>
      </c>
      <c r="Y558" s="617">
        <f>IFERROR(SUM(BN22:BN554),"0")</f>
        <v>4590.8159999999998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8</v>
      </c>
      <c r="Y559" s="38">
        <f>ROUNDUP(SUM(BP22:BP554),0)</f>
        <v>8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4675.0481895518287</v>
      </c>
      <c r="Y560" s="617">
        <f>GrossWeightTotalR+PalletQtyTotalR*25</f>
        <v>4790.8159999999998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736.08844405913362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756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8.2496299999999998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64.800000000000011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11.2</v>
      </c>
      <c r="E567" s="46">
        <f>IFERROR(Y86*1,"0")+IFERROR(Y87*1,"0")+IFERROR(Y88*1,"0")+IFERROR(Y92*1,"0")+IFERROR(Y93*1,"0")+IFERROR(Y94*1,"0")+IFERROR(Y95*1,"0")+IFERROR(Y96*1,"0")+IFERROR(Y97*1,"0")+IFERROR(Y98*1,"0")+IFERROR(Y99*1,"0")</f>
        <v>244.8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93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200.88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1040.4000000000001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26.4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110.39999999999999</v>
      </c>
      <c r="U567" s="46">
        <f>IFERROR(Y355*1,"0")+IFERROR(Y359*1,"0")+IFERROR(Y360*1,"0")+IFERROR(Y361*1,"0")</f>
        <v>5.4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1791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91.800000000000011</v>
      </c>
      <c r="Y567" s="46">
        <f>IFERROR(Y436*1,"0")+IFERROR(Y437*1,"0")+IFERROR(Y441*1,"0")+IFERROR(Y442*1,"0")+IFERROR(Y443*1,"0")+IFERROR(Y444*1,"0")</f>
        <v>124.2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406.56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153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2025-05-08T07:15:24Z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