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A8D9E5E4-9CB7-4FF8-9339-DFDCED731D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7" i="1" l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L567" i="1" s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4" i="1" s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H567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67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Y22" i="1"/>
  <c r="B567" i="1" s="1"/>
  <c r="P22" i="1"/>
  <c r="H10" i="1"/>
  <c r="A9" i="1"/>
  <c r="F10" i="1" s="1"/>
  <c r="D7" i="1"/>
  <c r="Q6" i="1"/>
  <c r="P2" i="1"/>
  <c r="Y28" i="1" l="1"/>
  <c r="Y42" i="1"/>
  <c r="Y63" i="1"/>
  <c r="Y90" i="1"/>
  <c r="Y108" i="1"/>
  <c r="Y141" i="1"/>
  <c r="Y145" i="1"/>
  <c r="Y178" i="1"/>
  <c r="Y211" i="1"/>
  <c r="Y227" i="1"/>
  <c r="Y244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Y317" i="1"/>
  <c r="BP321" i="1"/>
  <c r="BN321" i="1"/>
  <c r="Z321" i="1"/>
  <c r="Z324" i="1" s="1"/>
  <c r="BP329" i="1"/>
  <c r="BN329" i="1"/>
  <c r="Z329" i="1"/>
  <c r="BP337" i="1"/>
  <c r="BN337" i="1"/>
  <c r="Z337" i="1"/>
  <c r="Y339" i="1"/>
  <c r="Z345" i="1"/>
  <c r="BP343" i="1"/>
  <c r="BN343" i="1"/>
  <c r="Z343" i="1"/>
  <c r="Z362" i="1"/>
  <c r="BP360" i="1"/>
  <c r="BN360" i="1"/>
  <c r="Z360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H9" i="1"/>
  <c r="A10" i="1"/>
  <c r="X560" i="1"/>
  <c r="Y46" i="1"/>
  <c r="Y55" i="1"/>
  <c r="Y69" i="1"/>
  <c r="Y77" i="1"/>
  <c r="Y83" i="1"/>
  <c r="Y101" i="1"/>
  <c r="Y114" i="1"/>
  <c r="Y124" i="1"/>
  <c r="Y130" i="1"/>
  <c r="Y135" i="1"/>
  <c r="Y156" i="1"/>
  <c r="Y185" i="1"/>
  <c r="Y195" i="1"/>
  <c r="Y199" i="1"/>
  <c r="Y223" i="1"/>
  <c r="Y240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Z100" i="1" s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Z154" i="1"/>
  <c r="Z156" i="1" s="1"/>
  <c r="BN154" i="1"/>
  <c r="I567" i="1"/>
  <c r="Y167" i="1"/>
  <c r="Z170" i="1"/>
  <c r="Z178" i="1" s="1"/>
  <c r="BN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J567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67" i="1"/>
  <c r="Z232" i="1"/>
  <c r="Z239" i="1" s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Y249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25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Y345" i="1"/>
  <c r="BP349" i="1"/>
  <c r="BN349" i="1"/>
  <c r="Z349" i="1"/>
  <c r="Z351" i="1" s="1"/>
  <c r="U567" i="1"/>
  <c r="Y363" i="1"/>
  <c r="Y362" i="1"/>
  <c r="BP368" i="1"/>
  <c r="BN368" i="1"/>
  <c r="Z368" i="1"/>
  <c r="BP372" i="1"/>
  <c r="BN372" i="1"/>
  <c r="Z372" i="1"/>
  <c r="Z374" i="1" s="1"/>
  <c r="Y379" i="1"/>
  <c r="Y384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567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Z499" i="1" s="1"/>
  <c r="BP495" i="1"/>
  <c r="BN495" i="1"/>
  <c r="Z495" i="1"/>
  <c r="Y499" i="1"/>
  <c r="BP503" i="1"/>
  <c r="BN503" i="1"/>
  <c r="Z503" i="1"/>
  <c r="Z505" i="1" s="1"/>
  <c r="Y505" i="1"/>
  <c r="Z510" i="1"/>
  <c r="Z567" i="1"/>
  <c r="Y451" i="1"/>
  <c r="BP485" i="1"/>
  <c r="BN485" i="1"/>
  <c r="Z485" i="1"/>
  <c r="Z487" i="1" s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Z525" i="1" s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35" i="1" l="1"/>
  <c r="Y558" i="1"/>
  <c r="Z445" i="1"/>
  <c r="Y561" i="1"/>
  <c r="Z274" i="1"/>
  <c r="Z222" i="1"/>
  <c r="Z184" i="1"/>
  <c r="Z108" i="1"/>
  <c r="Z89" i="1"/>
  <c r="Z68" i="1"/>
  <c r="Z55" i="1"/>
  <c r="Y557" i="1"/>
  <c r="Y559" i="1"/>
  <c r="Z28" i="1"/>
  <c r="Z481" i="1"/>
  <c r="Z427" i="1"/>
  <c r="Z562" i="1" l="1"/>
  <c r="Y560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<sst xmlns="http://schemas.openxmlformats.org/spreadsheetml/2006/main" count="2497" uniqueCount="892">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</sst>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260</v>
      </c>
      <c r="Y104" s="616">
        <f>IFERROR(IF(X104="",0,CEILING((X104/$H104),1)*$H104),"")</f>
        <v>270</v>
      </c>
      <c r="Z104" s="36">
        <f>IFERROR(IF(Y104=0,"",ROUNDUP(Y104/H104,0)*0.01898),"")</f>
        <v>0.47450000000000003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270.47222222222217</v>
      </c>
      <c r="BN104" s="64">
        <f>IFERROR(Y104*I104/H104,"0")</f>
        <v>280.87499999999994</v>
      </c>
      <c r="BO104" s="64">
        <f>IFERROR(1/J104*(X104/H104),"0")</f>
        <v>0.37615740740740738</v>
      </c>
      <c r="BP104" s="64">
        <f>IFERROR(1/J104*(Y104/H104),"0")</f>
        <v>0.390625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24.074074074074073</v>
      </c>
      <c r="Y108" s="617">
        <f>IFERROR(Y104/H104,"0")+IFERROR(Y105/H105,"0")+IFERROR(Y106/H106,"0")+IFERROR(Y107/H107,"0")</f>
        <v>25</v>
      </c>
      <c r="Z108" s="617">
        <f>IFERROR(IF(Z104="",0,Z104),"0")+IFERROR(IF(Z105="",0,Z105),"0")+IFERROR(IF(Z106="",0,Z106),"0")+IFERROR(IF(Z107="",0,Z107),"0")</f>
        <v>0.47450000000000003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260</v>
      </c>
      <c r="Y109" s="617">
        <f>IFERROR(SUM(Y104:Y107),"0")</f>
        <v>270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200</v>
      </c>
      <c r="Y218" s="616">
        <f t="shared" si="36"/>
        <v>201.6</v>
      </c>
      <c r="Z218" s="36">
        <f t="shared" si="41"/>
        <v>0.54683999999999999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83.333333333333343</v>
      </c>
      <c r="Y222" s="617">
        <f>IFERROR(Y213/H213,"0")+IFERROR(Y214/H214,"0")+IFERROR(Y215/H215,"0")+IFERROR(Y216/H216,"0")+IFERROR(Y217/H217,"0")+IFERROR(Y218/H218,"0")+IFERROR(Y219/H219,"0")+IFERROR(Y220/H220,"0")+IFERROR(Y221/H221,"0")</f>
        <v>84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200</v>
      </c>
      <c r="Y223" s="617">
        <f>IFERROR(SUM(Y213:Y221),"0")</f>
        <v>201.6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1000</v>
      </c>
      <c r="Y367" s="616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300</v>
      </c>
      <c r="Y368" s="616">
        <f t="shared" si="57"/>
        <v>300</v>
      </c>
      <c r="Z368" s="36">
        <f>IFERROR(IF(Y368=0,"",ROUNDUP(Y368/H368,0)*0.02175),"")</f>
        <v>0.43499999999999994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309.60000000000002</v>
      </c>
      <c r="BN368" s="64">
        <f t="shared" si="59"/>
        <v>309.60000000000002</v>
      </c>
      <c r="BO368" s="64">
        <f t="shared" si="60"/>
        <v>0.41666666666666663</v>
      </c>
      <c r="BP368" s="64">
        <f t="shared" si="61"/>
        <v>0.41666666666666663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500</v>
      </c>
      <c r="Y369" s="616">
        <f t="shared" si="57"/>
        <v>510</v>
      </c>
      <c r="Z369" s="36">
        <f>IFERROR(IF(Y369=0,"",ROUNDUP(Y369/H369,0)*0.02175),"")</f>
        <v>0.73949999999999994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516</v>
      </c>
      <c r="BN369" s="64">
        <f t="shared" si="59"/>
        <v>526.32000000000005</v>
      </c>
      <c r="BO369" s="64">
        <f t="shared" si="60"/>
        <v>0.69444444444444442</v>
      </c>
      <c r="BP369" s="64">
        <f t="shared" si="61"/>
        <v>0.70833333333333326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120</v>
      </c>
      <c r="Y374" s="617">
        <f>IFERROR(Y367/H367,"0")+IFERROR(Y368/H368,"0")+IFERROR(Y369/H369,"0")+IFERROR(Y370/H370,"0")+IFERROR(Y371/H371,"0")+IFERROR(Y372/H372,"0")+IFERROR(Y373/H373,"0")</f>
        <v>121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2.6317499999999998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1800</v>
      </c>
      <c r="Y375" s="617">
        <f>IFERROR(SUM(Y367:Y373),"0")</f>
        <v>1815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500</v>
      </c>
      <c r="Y377" s="616">
        <f>IFERROR(IF(X377="",0,CEILING((X377/$H377),1)*$H377),"")</f>
        <v>510</v>
      </c>
      <c r="Z377" s="36">
        <f>IFERROR(IF(Y377=0,"",ROUNDUP(Y377/H377,0)*0.02175),"")</f>
        <v>0.73949999999999994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516</v>
      </c>
      <c r="BN377" s="64">
        <f>IFERROR(Y377*I377/H377,"0")</f>
        <v>526.32000000000005</v>
      </c>
      <c r="BO377" s="64">
        <f>IFERROR(1/J377*(X377/H377),"0")</f>
        <v>0.69444444444444442</v>
      </c>
      <c r="BP377" s="64">
        <f>IFERROR(1/J377*(Y377/H377),"0")</f>
        <v>0.70833333333333326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33.333333333333336</v>
      </c>
      <c r="Y379" s="617">
        <f>IFERROR(Y377/H377,"0")+IFERROR(Y378/H378,"0")</f>
        <v>34</v>
      </c>
      <c r="Z379" s="617">
        <f>IFERROR(IF(Z377="",0,Z377),"0")+IFERROR(IF(Z378="",0,Z378),"0")</f>
        <v>0.73949999999999994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500</v>
      </c>
      <c r="Y380" s="617">
        <f>IFERROR(SUM(Y377:Y378),"0")</f>
        <v>510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400</v>
      </c>
      <c r="Y404" s="616">
        <f>IFERROR(IF(X404="",0,CEILING((X404/$H404),1)*$H404),"")</f>
        <v>405</v>
      </c>
      <c r="Z404" s="36">
        <f>IFERROR(IF(Y404=0,"",ROUNDUP(Y404/H404,0)*0.01898),"")</f>
        <v>0.85409999999999997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423.06666666666666</v>
      </c>
      <c r="BN404" s="64">
        <f>IFERROR(Y404*I404/H404,"0")</f>
        <v>428.35500000000002</v>
      </c>
      <c r="BO404" s="64">
        <f>IFERROR(1/J404*(X404/H404),"0")</f>
        <v>0.69444444444444442</v>
      </c>
      <c r="BP404" s="64">
        <f>IFERROR(1/J404*(Y404/H404),"0")</f>
        <v>0.703125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44.444444444444443</v>
      </c>
      <c r="Y408" s="617">
        <f>IFERROR(Y404/H404,"0")+IFERROR(Y405/H405,"0")+IFERROR(Y406/H406,"0")+IFERROR(Y407/H407,"0")</f>
        <v>45</v>
      </c>
      <c r="Z408" s="617">
        <f>IFERROR(IF(Z404="",0,Z404),"0")+IFERROR(IF(Z405="",0,Z405),"0")+IFERROR(IF(Z406="",0,Z406),"0")+IFERROR(IF(Z407="",0,Z407),"0")</f>
        <v>0.85409999999999997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400</v>
      </c>
      <c r="Y409" s="617">
        <f>IFERROR(SUM(Y404:Y407),"0")</f>
        <v>405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500</v>
      </c>
      <c r="Y467" s="616">
        <f t="shared" si="68"/>
        <v>501.6</v>
      </c>
      <c r="Z467" s="36">
        <f t="shared" si="69"/>
        <v>1.1362000000000001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534.09090909090912</v>
      </c>
      <c r="BN467" s="64">
        <f t="shared" si="71"/>
        <v>535.79999999999995</v>
      </c>
      <c r="BO467" s="64">
        <f t="shared" si="72"/>
        <v>0.91054778554778548</v>
      </c>
      <c r="BP467" s="64">
        <f t="shared" si="73"/>
        <v>0.91346153846153855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500</v>
      </c>
      <c r="Y469" s="616">
        <f t="shared" si="68"/>
        <v>501.6</v>
      </c>
      <c r="Z469" s="36">
        <f t="shared" si="69"/>
        <v>1.1362000000000001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534.09090909090912</v>
      </c>
      <c r="BN469" s="64">
        <f t="shared" si="71"/>
        <v>535.79999999999995</v>
      </c>
      <c r="BO469" s="64">
        <f t="shared" si="72"/>
        <v>0.91054778554778548</v>
      </c>
      <c r="BP469" s="64">
        <f t="shared" si="73"/>
        <v>0.91346153846153855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189.39393939393938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190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2.2724000000000002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1000</v>
      </c>
      <c r="Y482" s="617">
        <f>IFERROR(SUM(Y465:Y480),"0")</f>
        <v>1003.2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0</v>
      </c>
      <c r="Y484" s="616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0</v>
      </c>
      <c r="Y487" s="617">
        <f>IFERROR(Y484/H484,"0")+IFERROR(Y485/H485,"0")+IFERROR(Y486/H486,"0")</f>
        <v>0</v>
      </c>
      <c r="Z487" s="617">
        <f>IFERROR(IF(Z484="",0,Z484),"0")+IFERROR(IF(Z485="",0,Z485),"0")+IFERROR(IF(Z486="",0,Z486),"0")</f>
        <v>0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0</v>
      </c>
      <c r="Y488" s="617">
        <f>IFERROR(SUM(Y484:Y486),"0")</f>
        <v>0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0</v>
      </c>
      <c r="Y492" s="616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0</v>
      </c>
      <c r="Y499" s="617">
        <f>IFERROR(Y490/H490,"0")+IFERROR(Y491/H491,"0")+IFERROR(Y492/H492,"0")+IFERROR(Y493/H493,"0")+IFERROR(Y494/H494,"0")+IFERROR(Y495/H495,"0")+IFERROR(Y496/H496,"0")+IFERROR(Y497/H497,"0")+IFERROR(Y498/H498,"0")</f>
        <v>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0</v>
      </c>
      <c r="Y500" s="617">
        <f>IFERROR(SUM(Y490:Y498),"0")</f>
        <v>0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4160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4204.8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4356.3207070707067</v>
      </c>
      <c r="Y558" s="617">
        <f>IFERROR(SUM(BN22:BN554),"0")</f>
        <v>4402.9980000000005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7</v>
      </c>
      <c r="Y559" s="38">
        <f>ROUNDUP(SUM(BP22:BP554),0)</f>
        <v>7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4531.3207070707067</v>
      </c>
      <c r="Y560" s="617">
        <f>GrossWeightTotalR+PalletQtyTotalR*25</f>
        <v>4577.9980000000005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494.5791245791246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499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7.5190899999999994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0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270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201.6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2325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405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1003.2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2025-05-08T07:17:19Z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