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93CD4866-91B4-43A1-94D9-A8D4816BB9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7" i="1" l="1"/>
  <c r="Q567" i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0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Y28" i="1" l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Z351" i="1"/>
  <c r="BP349" i="1"/>
  <c r="BN349" i="1"/>
  <c r="Z349" i="1"/>
  <c r="Y351" i="1"/>
  <c r="BP393" i="1"/>
  <c r="BN393" i="1"/>
  <c r="Z393" i="1"/>
  <c r="Z397" i="1" s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H9" i="1"/>
  <c r="A10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Z100" i="1" s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67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Z274" i="1" s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Z379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BP343" i="1"/>
  <c r="BN343" i="1"/>
  <c r="Z343" i="1"/>
  <c r="Z345" i="1" s="1"/>
  <c r="Y352" i="1"/>
  <c r="Z362" i="1"/>
  <c r="BP360" i="1"/>
  <c r="BN360" i="1"/>
  <c r="Z360" i="1"/>
  <c r="BP370" i="1"/>
  <c r="BN370" i="1"/>
  <c r="Z370" i="1"/>
  <c r="Z374" i="1" s="1"/>
  <c r="BP378" i="1"/>
  <c r="BN378" i="1"/>
  <c r="Z378" i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Z408" i="1" s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05" i="1"/>
  <c r="Z510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445" i="1" l="1"/>
  <c r="Z317" i="1"/>
  <c r="Z282" i="1"/>
  <c r="Z210" i="1"/>
  <c r="Z108" i="1"/>
  <c r="Z89" i="1"/>
  <c r="Z68" i="1"/>
  <c r="Z55" i="1"/>
  <c r="Y557" i="1"/>
  <c r="Y559" i="1"/>
  <c r="Z28" i="1"/>
  <c r="Z535" i="1"/>
  <c r="Z178" i="1"/>
  <c r="Z124" i="1"/>
  <c r="Z481" i="1"/>
  <c r="Z427" i="1"/>
  <c r="Y558" i="1"/>
  <c r="Y560" i="1" s="1"/>
  <c r="Z338" i="1"/>
  <c r="Z332" i="1"/>
  <c r="Y561" i="1"/>
  <c r="Z562" i="1" l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<sst xmlns="http://schemas.openxmlformats.org/spreadsheetml/2006/main" count="2497" uniqueCount="892">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</sst>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3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72</v>
      </c>
      <c r="Y37" s="616">
        <f>IFERROR(IF(X37="",0,CEILING((X37/$H37),1)*$H37),"")</f>
        <v>75.600000000000009</v>
      </c>
      <c r="Z37" s="36">
        <f>IFERROR(IF(Y37=0,"",ROUNDUP(Y37/H37,0)*0.01898),"")</f>
        <v>0.13286000000000001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74.899999999999991</v>
      </c>
      <c r="BN37" s="64">
        <f>IFERROR(Y37*I37/H37,"0")</f>
        <v>78.64500000000001</v>
      </c>
      <c r="BO37" s="64">
        <f>IFERROR(1/J37*(X37/H37),"0")</f>
        <v>0.10416666666666666</v>
      </c>
      <c r="BP37" s="64">
        <f>IFERROR(1/J37*(Y37/H37),"0")</f>
        <v>0.109375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6.6666666666666661</v>
      </c>
      <c r="Y41" s="617">
        <f>IFERROR(Y37/H37,"0")+IFERROR(Y38/H38,"0")+IFERROR(Y39/H39,"0")+IFERROR(Y40/H40,"0")</f>
        <v>7</v>
      </c>
      <c r="Z41" s="617">
        <f>IFERROR(IF(Z37="",0,Z37),"0")+IFERROR(IF(Z38="",0,Z38),"0")+IFERROR(IF(Z39="",0,Z39),"0")+IFERROR(IF(Z40="",0,Z40),"0")</f>
        <v>0.13286000000000001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72</v>
      </c>
      <c r="Y42" s="617">
        <f>IFERROR(SUM(Y37:Y40),"0")</f>
        <v>75.600000000000009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34</v>
      </c>
      <c r="Y58" s="616">
        <f>IFERROR(IF(X58="",0,CEILING((X58/$H58),1)*$H58),"")</f>
        <v>43.2</v>
      </c>
      <c r="Z58" s="36">
        <f>IFERROR(IF(Y58=0,"",ROUNDUP(Y58/H58,0)*0.01898),"")</f>
        <v>7.5920000000000001E-2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35.36944444444444</v>
      </c>
      <c r="BN58" s="64">
        <f>IFERROR(Y58*I58/H58,"0")</f>
        <v>44.94</v>
      </c>
      <c r="BO58" s="64">
        <f>IFERROR(1/J58*(X58/H58),"0")</f>
        <v>4.9189814814814811E-2</v>
      </c>
      <c r="BP58" s="64">
        <f>IFERROR(1/J58*(Y58/H58),"0")</f>
        <v>6.25E-2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3.1481481481481479</v>
      </c>
      <c r="Y62" s="617">
        <f>IFERROR(Y58/H58,"0")+IFERROR(Y59/H59,"0")+IFERROR(Y60/H60,"0")+IFERROR(Y61/H61,"0")</f>
        <v>4</v>
      </c>
      <c r="Z62" s="617">
        <f>IFERROR(IF(Z58="",0,Z58),"0")+IFERROR(IF(Z59="",0,Z59),"0")+IFERROR(IF(Z60="",0,Z60),"0")+IFERROR(IF(Z61="",0,Z61),"0")</f>
        <v>7.5920000000000001E-2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34</v>
      </c>
      <c r="Y63" s="617">
        <f>IFERROR(SUM(Y58:Y61),"0")</f>
        <v>43.2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155</v>
      </c>
      <c r="Y86" s="616">
        <f>IFERROR(IF(X86="",0,CEILING((X86/$H86),1)*$H86),"")</f>
        <v>162</v>
      </c>
      <c r="Z86" s="36">
        <f>IFERROR(IF(Y86=0,"",ROUNDUP(Y86/H86,0)*0.01898),"")</f>
        <v>0.28470000000000001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161.24305555555554</v>
      </c>
      <c r="BN86" s="64">
        <f>IFERROR(Y86*I86/H86,"0")</f>
        <v>168.52499999999998</v>
      </c>
      <c r="BO86" s="64">
        <f>IFERROR(1/J86*(X86/H86),"0")</f>
        <v>0.22424768518518517</v>
      </c>
      <c r="BP86" s="64">
        <f>IFERROR(1/J86*(Y86/H86),"0")</f>
        <v>0.23437499999999997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14</v>
      </c>
      <c r="Y88" s="616">
        <f>IFERROR(IF(X88="",0,CEILING((X88/$H88),1)*$H88),"")</f>
        <v>18</v>
      </c>
      <c r="Z88" s="36">
        <f>IFERROR(IF(Y88=0,"",ROUNDUP(Y88/H88,0)*0.00902),"")</f>
        <v>3.6080000000000001E-2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14.653333333333332</v>
      </c>
      <c r="BN88" s="64">
        <f>IFERROR(Y88*I88/H88,"0")</f>
        <v>18.84</v>
      </c>
      <c r="BO88" s="64">
        <f>IFERROR(1/J88*(X88/H88),"0")</f>
        <v>2.3569023569023569E-2</v>
      </c>
      <c r="BP88" s="64">
        <f>IFERROR(1/J88*(Y88/H88),"0")</f>
        <v>3.0303030303030304E-2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17.462962962962962</v>
      </c>
      <c r="Y89" s="617">
        <f>IFERROR(Y86/H86,"0")+IFERROR(Y87/H87,"0")+IFERROR(Y88/H88,"0")</f>
        <v>19</v>
      </c>
      <c r="Z89" s="617">
        <f>IFERROR(IF(Z86="",0,Z86),"0")+IFERROR(IF(Z87="",0,Z87),"0")+IFERROR(IF(Z88="",0,Z88),"0")</f>
        <v>0.32078000000000001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169</v>
      </c>
      <c r="Y90" s="617">
        <f>IFERROR(SUM(Y86:Y88),"0")</f>
        <v>180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200</v>
      </c>
      <c r="Y93" s="616">
        <f t="shared" si="16"/>
        <v>201.60000000000002</v>
      </c>
      <c r="Z93" s="36">
        <f>IFERROR(IF(Y93=0,"",ROUNDUP(Y93/H93,0)*0.01898),"")</f>
        <v>0.45552000000000004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212.35714285714286</v>
      </c>
      <c r="BN93" s="64">
        <f t="shared" si="18"/>
        <v>214.05600000000001</v>
      </c>
      <c r="BO93" s="64">
        <f t="shared" si="19"/>
        <v>0.37202380952380953</v>
      </c>
      <c r="BP93" s="64">
        <f t="shared" si="20"/>
        <v>0.375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90</v>
      </c>
      <c r="Y96" s="616">
        <f t="shared" si="16"/>
        <v>91.800000000000011</v>
      </c>
      <c r="Z96" s="36">
        <f>IFERROR(IF(Y96=0,"",ROUNDUP(Y96/H96,0)*0.00651),"")</f>
        <v>0.22134000000000001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98.399999999999991</v>
      </c>
      <c r="BN96" s="64">
        <f t="shared" si="18"/>
        <v>100.36799999999999</v>
      </c>
      <c r="BO96" s="64">
        <f t="shared" si="19"/>
        <v>0.18315018315018314</v>
      </c>
      <c r="BP96" s="64">
        <f t="shared" si="20"/>
        <v>0.18681318681318682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57.142857142857139</v>
      </c>
      <c r="Y100" s="617">
        <f>IFERROR(Y92/H92,"0")+IFERROR(Y93/H93,"0")+IFERROR(Y94/H94,"0")+IFERROR(Y95/H95,"0")+IFERROR(Y96/H96,"0")+IFERROR(Y97/H97,"0")+IFERROR(Y98/H98,"0")+IFERROR(Y99/H99,"0")</f>
        <v>58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0.67686000000000002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290</v>
      </c>
      <c r="Y101" s="617">
        <f>IFERROR(SUM(Y92:Y99),"0")</f>
        <v>293.40000000000003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137</v>
      </c>
      <c r="Y104" s="616">
        <f>IFERROR(IF(X104="",0,CEILING((X104/$H104),1)*$H104),"")</f>
        <v>140.4</v>
      </c>
      <c r="Z104" s="36">
        <f>IFERROR(IF(Y104=0,"",ROUNDUP(Y104/H104,0)*0.01898),"")</f>
        <v>0.24674000000000001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142.51805555555555</v>
      </c>
      <c r="BN104" s="64">
        <f>IFERROR(Y104*I104/H104,"0")</f>
        <v>146.05499999999998</v>
      </c>
      <c r="BO104" s="64">
        <f>IFERROR(1/J104*(X104/H104),"0")</f>
        <v>0.19820601851851852</v>
      </c>
      <c r="BP104" s="64">
        <f>IFERROR(1/J104*(Y104/H104),"0")</f>
        <v>0.203125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65</v>
      </c>
      <c r="Y106" s="616">
        <f>IFERROR(IF(X106="",0,CEILING((X106/$H106),1)*$H106),"")</f>
        <v>67.5</v>
      </c>
      <c r="Z106" s="36">
        <f>IFERROR(IF(Y106=0,"",ROUNDUP(Y106/H106,0)*0.00902),"")</f>
        <v>0.1353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68.033333333333331</v>
      </c>
      <c r="BN106" s="64">
        <f>IFERROR(Y106*I106/H106,"0")</f>
        <v>70.650000000000006</v>
      </c>
      <c r="BO106" s="64">
        <f>IFERROR(1/J106*(X106/H106),"0")</f>
        <v>0.10942760942760943</v>
      </c>
      <c r="BP106" s="64">
        <f>IFERROR(1/J106*(Y106/H106),"0")</f>
        <v>0.11363636363636365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27.12962962962963</v>
      </c>
      <c r="Y108" s="617">
        <f>IFERROR(Y104/H104,"0")+IFERROR(Y105/H105,"0")+IFERROR(Y106/H106,"0")+IFERROR(Y107/H107,"0")</f>
        <v>28</v>
      </c>
      <c r="Z108" s="617">
        <f>IFERROR(IF(Z104="",0,Z104),"0")+IFERROR(IF(Z105="",0,Z105),"0")+IFERROR(IF(Z106="",0,Z106),"0")+IFERROR(IF(Z107="",0,Z107),"0")</f>
        <v>0.38204000000000005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202</v>
      </c>
      <c r="Y109" s="617">
        <f>IFERROR(SUM(Y104:Y107),"0")</f>
        <v>207.9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22</v>
      </c>
      <c r="Y113" s="616">
        <f>IFERROR(IF(X113="",0,CEILING((X113/$H113),1)*$H113),"")</f>
        <v>24</v>
      </c>
      <c r="Z113" s="36">
        <f>IFERROR(IF(Y113=0,"",ROUNDUP(Y113/H113,0)*0.00651),"")</f>
        <v>6.5100000000000005E-2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23.650000000000002</v>
      </c>
      <c r="BN113" s="64">
        <f>IFERROR(Y113*I113/H113,"0")</f>
        <v>25.8</v>
      </c>
      <c r="BO113" s="64">
        <f>IFERROR(1/J113*(X113/H113),"0")</f>
        <v>5.0366300366300375E-2</v>
      </c>
      <c r="BP113" s="64">
        <f>IFERROR(1/J113*(Y113/H113),"0")</f>
        <v>5.4945054945054951E-2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9.1666666666666679</v>
      </c>
      <c r="Y114" s="617">
        <f>IFERROR(Y111/H111,"0")+IFERROR(Y112/H112,"0")+IFERROR(Y113/H113,"0")</f>
        <v>10</v>
      </c>
      <c r="Z114" s="617">
        <f>IFERROR(IF(Z111="",0,Z111),"0")+IFERROR(IF(Z112="",0,Z112),"0")+IFERROR(IF(Z113="",0,Z113),"0")</f>
        <v>6.5100000000000005E-2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22</v>
      </c>
      <c r="Y115" s="617">
        <f>IFERROR(SUM(Y111:Y113),"0")</f>
        <v>24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89</v>
      </c>
      <c r="Y119" s="616">
        <f t="shared" si="21"/>
        <v>92.4</v>
      </c>
      <c r="Z119" s="36">
        <f>IFERROR(IF(Y119=0,"",ROUNDUP(Y119/H119,0)*0.01898),"")</f>
        <v>0.20877999999999999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94.435357142857143</v>
      </c>
      <c r="BN119" s="64">
        <f t="shared" si="23"/>
        <v>98.043000000000006</v>
      </c>
      <c r="BO119" s="64">
        <f t="shared" si="24"/>
        <v>0.16555059523809523</v>
      </c>
      <c r="BP119" s="64">
        <f t="shared" si="25"/>
        <v>0.171875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180</v>
      </c>
      <c r="Y121" s="616">
        <f t="shared" si="21"/>
        <v>180.9</v>
      </c>
      <c r="Z121" s="36">
        <f>IFERROR(IF(Y121=0,"",ROUNDUP(Y121/H121,0)*0.00651),"")</f>
        <v>0.43617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196.79999999999998</v>
      </c>
      <c r="BN121" s="64">
        <f t="shared" si="23"/>
        <v>197.78399999999999</v>
      </c>
      <c r="BO121" s="64">
        <f t="shared" si="24"/>
        <v>0.36630036630036628</v>
      </c>
      <c r="BP121" s="64">
        <f t="shared" si="25"/>
        <v>0.36813186813186816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77.261904761904759</v>
      </c>
      <c r="Y124" s="617">
        <f>IFERROR(Y117/H117,"0")+IFERROR(Y118/H118,"0")+IFERROR(Y119/H119,"0")+IFERROR(Y120/H120,"0")+IFERROR(Y121/H121,"0")+IFERROR(Y122/H122,"0")+IFERROR(Y123/H123,"0")</f>
        <v>78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0.64495000000000002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269</v>
      </c>
      <c r="Y125" s="617">
        <f>IFERROR(SUM(Y117:Y123),"0")</f>
        <v>273.3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5</v>
      </c>
      <c r="Y165" s="616">
        <f>IFERROR(IF(X165="",0,CEILING((X165/$H165),1)*$H165),"")</f>
        <v>5.9399999999999995</v>
      </c>
      <c r="Z165" s="36">
        <f>IFERROR(IF(Y165=0,"",ROUNDUP(Y165/H165,0)*0.00502),"")</f>
        <v>1.506E-2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5.2525252525252526</v>
      </c>
      <c r="BN165" s="64">
        <f>IFERROR(Y165*I165/H165,"0")</f>
        <v>6.24</v>
      </c>
      <c r="BO165" s="64">
        <f>IFERROR(1/J165*(X165/H165),"0")</f>
        <v>1.0791677458344126E-2</v>
      </c>
      <c r="BP165" s="64">
        <f>IFERROR(1/J165*(Y165/H165),"0")</f>
        <v>1.282051282051282E-2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2.5252525252525251</v>
      </c>
      <c r="Y166" s="617">
        <f>IFERROR(Y165/H165,"0")</f>
        <v>2.9999999999999996</v>
      </c>
      <c r="Z166" s="617">
        <f>IFERROR(IF(Z165="",0,Z165),"0")</f>
        <v>1.506E-2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5</v>
      </c>
      <c r="Y167" s="617">
        <f>IFERROR(SUM(Y165:Y165),"0")</f>
        <v>5.9399999999999995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24</v>
      </c>
      <c r="Y171" s="616">
        <f t="shared" si="26"/>
        <v>25.200000000000003</v>
      </c>
      <c r="Z171" s="36">
        <f>IFERROR(IF(Y171=0,"",ROUNDUP(Y171/H171,0)*0.00902),"")</f>
        <v>5.4120000000000001E-2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25.2</v>
      </c>
      <c r="BN171" s="64">
        <f t="shared" si="28"/>
        <v>26.460000000000004</v>
      </c>
      <c r="BO171" s="64">
        <f t="shared" si="29"/>
        <v>4.3290043290043295E-2</v>
      </c>
      <c r="BP171" s="64">
        <f t="shared" si="30"/>
        <v>4.5454545454545456E-2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88</v>
      </c>
      <c r="Y172" s="616">
        <f t="shared" si="26"/>
        <v>88.2</v>
      </c>
      <c r="Z172" s="36">
        <f>IFERROR(IF(Y172=0,"",ROUNDUP(Y172/H172,0)*0.00502),"")</f>
        <v>0.21084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93.447619047619042</v>
      </c>
      <c r="BN172" s="64">
        <f t="shared" si="28"/>
        <v>93.66</v>
      </c>
      <c r="BO172" s="64">
        <f t="shared" si="29"/>
        <v>0.17908017908017909</v>
      </c>
      <c r="BP172" s="64">
        <f t="shared" si="30"/>
        <v>0.17948717948717952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6</v>
      </c>
      <c r="Y174" s="616">
        <f t="shared" si="26"/>
        <v>7.2</v>
      </c>
      <c r="Z174" s="36">
        <f>IFERROR(IF(Y174=0,"",ROUNDUP(Y174/H174,0)*0.00502),"")</f>
        <v>2.0080000000000001E-2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6.4333333333333336</v>
      </c>
      <c r="BN174" s="64">
        <f t="shared" si="28"/>
        <v>7.7199999999999989</v>
      </c>
      <c r="BO174" s="64">
        <f t="shared" si="29"/>
        <v>1.4245014245014245E-2</v>
      </c>
      <c r="BP174" s="64">
        <f t="shared" si="30"/>
        <v>1.7094017094017096E-2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88</v>
      </c>
      <c r="Y175" s="616">
        <f t="shared" si="26"/>
        <v>88.2</v>
      </c>
      <c r="Z175" s="36">
        <f>IFERROR(IF(Y175=0,"",ROUNDUP(Y175/H175,0)*0.00502),"")</f>
        <v>0.21084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92.190476190476204</v>
      </c>
      <c r="BN175" s="64">
        <f t="shared" si="28"/>
        <v>92.4</v>
      </c>
      <c r="BO175" s="64">
        <f t="shared" si="29"/>
        <v>0.17908017908017909</v>
      </c>
      <c r="BP175" s="64">
        <f t="shared" si="30"/>
        <v>0.17948717948717952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92.857142857142861</v>
      </c>
      <c r="Y178" s="617">
        <f>IFERROR(Y169/H169,"0")+IFERROR(Y170/H170,"0")+IFERROR(Y171/H171,"0")+IFERROR(Y172/H172,"0")+IFERROR(Y173/H173,"0")+IFERROR(Y174/H174,"0")+IFERROR(Y175/H175,"0")+IFERROR(Y176/H176,"0")+IFERROR(Y177/H177,"0")</f>
        <v>94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0.49587999999999999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206</v>
      </c>
      <c r="Y179" s="617">
        <f>IFERROR(SUM(Y169:Y177),"0")</f>
        <v>208.8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104</v>
      </c>
      <c r="Y202" s="616">
        <f t="shared" ref="Y202:Y209" si="31">IFERROR(IF(X202="",0,CEILING((X202/$H202),1)*$H202),"")</f>
        <v>108</v>
      </c>
      <c r="Z202" s="36">
        <f>IFERROR(IF(Y202=0,"",ROUNDUP(Y202/H202,0)*0.00902),"")</f>
        <v>0.1804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108.04444444444445</v>
      </c>
      <c r="BN202" s="64">
        <f t="shared" ref="BN202:BN209" si="33">IFERROR(Y202*I202/H202,"0")</f>
        <v>112.19999999999999</v>
      </c>
      <c r="BO202" s="64">
        <f t="shared" ref="BO202:BO209" si="34">IFERROR(1/J202*(X202/H202),"0")</f>
        <v>0.14590347923681257</v>
      </c>
      <c r="BP202" s="64">
        <f t="shared" ref="BP202:BP209" si="35">IFERROR(1/J202*(Y202/H202),"0")</f>
        <v>0.15151515151515152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67</v>
      </c>
      <c r="Y203" s="616">
        <f t="shared" si="31"/>
        <v>70.2</v>
      </c>
      <c r="Z203" s="36">
        <f>IFERROR(IF(Y203=0,"",ROUNDUP(Y203/H203,0)*0.00902),"")</f>
        <v>0.11726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69.605555555555554</v>
      </c>
      <c r="BN203" s="64">
        <f t="shared" si="33"/>
        <v>72.930000000000007</v>
      </c>
      <c r="BO203" s="64">
        <f t="shared" si="34"/>
        <v>9.3995510662177331E-2</v>
      </c>
      <c r="BP203" s="64">
        <f t="shared" si="35"/>
        <v>9.8484848484848481E-2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35</v>
      </c>
      <c r="Y206" s="616">
        <f t="shared" si="31"/>
        <v>36</v>
      </c>
      <c r="Z206" s="36">
        <f>IFERROR(IF(Y206=0,"",ROUNDUP(Y206/H206,0)*0.00502),"")</f>
        <v>0.1004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37.527777777777779</v>
      </c>
      <c r="BN206" s="64">
        <f t="shared" si="33"/>
        <v>38.6</v>
      </c>
      <c r="BO206" s="64">
        <f t="shared" si="34"/>
        <v>8.3095916429249767E-2</v>
      </c>
      <c r="BP206" s="64">
        <f t="shared" si="35"/>
        <v>8.5470085470085472E-2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24</v>
      </c>
      <c r="Y207" s="616">
        <f t="shared" si="31"/>
        <v>25.2</v>
      </c>
      <c r="Z207" s="36">
        <f>IFERROR(IF(Y207=0,"",ROUNDUP(Y207/H207,0)*0.00502),"")</f>
        <v>7.0280000000000009E-2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25.333333333333329</v>
      </c>
      <c r="BN207" s="64">
        <f t="shared" si="33"/>
        <v>26.599999999999998</v>
      </c>
      <c r="BO207" s="64">
        <f t="shared" si="34"/>
        <v>5.6980056980056981E-2</v>
      </c>
      <c r="BP207" s="64">
        <f t="shared" si="35"/>
        <v>5.9829059829059839E-2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16</v>
      </c>
      <c r="Y209" s="616">
        <f t="shared" si="31"/>
        <v>16.2</v>
      </c>
      <c r="Z209" s="36">
        <f>IFERROR(IF(Y209=0,"",ROUNDUP(Y209/H209,0)*0.00502),"")</f>
        <v>4.5179999999999998E-2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16.888888888888889</v>
      </c>
      <c r="BN209" s="64">
        <f t="shared" si="33"/>
        <v>17.099999999999998</v>
      </c>
      <c r="BO209" s="64">
        <f t="shared" si="34"/>
        <v>3.7986704653371325E-2</v>
      </c>
      <c r="BP209" s="64">
        <f t="shared" si="35"/>
        <v>3.8461538461538464E-2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73.333333333333329</v>
      </c>
      <c r="Y210" s="617">
        <f>IFERROR(Y202/H202,"0")+IFERROR(Y203/H203,"0")+IFERROR(Y204/H204,"0")+IFERROR(Y205/H205,"0")+IFERROR(Y206/H206,"0")+IFERROR(Y207/H207,"0")+IFERROR(Y208/H208,"0")+IFERROR(Y209/H209,"0")</f>
        <v>76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0.51351999999999998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246</v>
      </c>
      <c r="Y211" s="617">
        <f>IFERROR(SUM(Y202:Y209),"0")</f>
        <v>255.59999999999997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95</v>
      </c>
      <c r="Y216" s="616">
        <f t="shared" si="36"/>
        <v>96</v>
      </c>
      <c r="Z216" s="36">
        <f t="shared" ref="Z216:Z221" si="41">IFERROR(IF(Y216=0,"",ROUNDUP(Y216/H216,0)*0.00651),"")</f>
        <v>0.26040000000000002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105.6875</v>
      </c>
      <c r="BN216" s="64">
        <f t="shared" si="38"/>
        <v>106.8</v>
      </c>
      <c r="BO216" s="64">
        <f t="shared" si="39"/>
        <v>0.21749084249084252</v>
      </c>
      <c r="BP216" s="64">
        <f t="shared" si="40"/>
        <v>0.2197802197802198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80</v>
      </c>
      <c r="Y218" s="616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16</v>
      </c>
      <c r="Y220" s="616">
        <f t="shared" si="36"/>
        <v>16.8</v>
      </c>
      <c r="Z220" s="36">
        <f t="shared" si="41"/>
        <v>4.5569999999999999E-2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17.680000000000003</v>
      </c>
      <c r="BN220" s="64">
        <f t="shared" si="38"/>
        <v>18.564000000000004</v>
      </c>
      <c r="BO220" s="64">
        <f t="shared" si="39"/>
        <v>3.6630036630036632E-2</v>
      </c>
      <c r="BP220" s="64">
        <f t="shared" si="40"/>
        <v>3.8461538461538471E-2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125</v>
      </c>
      <c r="Y221" s="616">
        <f t="shared" si="36"/>
        <v>127.19999999999999</v>
      </c>
      <c r="Z221" s="36">
        <f t="shared" si="41"/>
        <v>0.34503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138.4375</v>
      </c>
      <c r="BN221" s="64">
        <f t="shared" si="38"/>
        <v>140.874</v>
      </c>
      <c r="BO221" s="64">
        <f t="shared" si="39"/>
        <v>0.28617216117216121</v>
      </c>
      <c r="BP221" s="64">
        <f t="shared" si="40"/>
        <v>0.29120879120879123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131.66666666666669</v>
      </c>
      <c r="Y222" s="617">
        <f>IFERROR(Y213/H213,"0")+IFERROR(Y214/H214,"0")+IFERROR(Y215/H215,"0")+IFERROR(Y216/H216,"0")+IFERROR(Y217/H217,"0")+IFERROR(Y218/H218,"0")+IFERROR(Y219/H219,"0")+IFERROR(Y220/H220,"0")+IFERROR(Y221/H221,"0")</f>
        <v>134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0.87234000000000012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316</v>
      </c>
      <c r="Y223" s="617">
        <f>IFERROR(SUM(Y213:Y221),"0")</f>
        <v>321.60000000000002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21</v>
      </c>
      <c r="Y225" s="616">
        <f>IFERROR(IF(X225="",0,CEILING((X225/$H225),1)*$H225),"")</f>
        <v>21.599999999999998</v>
      </c>
      <c r="Z225" s="36">
        <f>IFERROR(IF(Y225=0,"",ROUNDUP(Y225/H225,0)*0.00651),"")</f>
        <v>5.8590000000000003E-2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23.205000000000002</v>
      </c>
      <c r="BN225" s="64">
        <f>IFERROR(Y225*I225/H225,"0")</f>
        <v>23.868000000000002</v>
      </c>
      <c r="BO225" s="64">
        <f>IFERROR(1/J225*(X225/H225),"0")</f>
        <v>4.807692307692308E-2</v>
      </c>
      <c r="BP225" s="64">
        <f>IFERROR(1/J225*(Y225/H225),"0")</f>
        <v>4.9450549450549455E-2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8.75</v>
      </c>
      <c r="Y227" s="617">
        <f>IFERROR(Y225/H225,"0")+IFERROR(Y226/H226,"0")</f>
        <v>9</v>
      </c>
      <c r="Z227" s="617">
        <f>IFERROR(IF(Z225="",0,Z225),"0")+IFERROR(IF(Z226="",0,Z226),"0")</f>
        <v>5.8590000000000003E-2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21</v>
      </c>
      <c r="Y228" s="617">
        <f>IFERROR(SUM(Y225:Y226),"0")</f>
        <v>21.599999999999998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13</v>
      </c>
      <c r="Y231" s="616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13.487500000000001</v>
      </c>
      <c r="BN231" s="64">
        <f t="shared" ref="BN231:BN238" si="44">IFERROR(Y231*I231/H231,"0")</f>
        <v>24.07</v>
      </c>
      <c r="BO231" s="64">
        <f t="shared" ref="BO231:BO238" si="45">IFERROR(1/J231*(X231/H231),"0")</f>
        <v>1.7510775862068968E-2</v>
      </c>
      <c r="BP231" s="64">
        <f t="shared" ref="BP231:BP238" si="46">IFERROR(1/J231*(Y231/H231),"0")</f>
        <v>3.125E-2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14</v>
      </c>
      <c r="Y236" s="616">
        <f t="shared" si="42"/>
        <v>16</v>
      </c>
      <c r="Z236" s="36">
        <f>IFERROR(IF(Y236=0,"",ROUNDUP(Y236/H236,0)*0.00902),"")</f>
        <v>3.6080000000000001E-2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14.734999999999999</v>
      </c>
      <c r="BN236" s="64">
        <f t="shared" si="44"/>
        <v>16.84</v>
      </c>
      <c r="BO236" s="64">
        <f t="shared" si="45"/>
        <v>2.6515151515151516E-2</v>
      </c>
      <c r="BP236" s="64">
        <f t="shared" si="46"/>
        <v>3.0303030303030304E-2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4.6206896551724137</v>
      </c>
      <c r="Y239" s="617">
        <f>IFERROR(Y231/H231,"0")+IFERROR(Y232/H232,"0")+IFERROR(Y233/H233,"0")+IFERROR(Y234/H234,"0")+IFERROR(Y235/H235,"0")+IFERROR(Y236/H236,"0")+IFERROR(Y237/H237,"0")+IFERROR(Y238/H238,"0")</f>
        <v>6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7.4039999999999995E-2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27</v>
      </c>
      <c r="Y240" s="617">
        <f>IFERROR(SUM(Y231:Y238),"0")</f>
        <v>39.200000000000003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1</v>
      </c>
      <c r="Y247" s="616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1.087962962962963</v>
      </c>
      <c r="BN247" s="64">
        <f>IFERROR(Y247*I247/H247,"0")</f>
        <v>2.35</v>
      </c>
      <c r="BO247" s="64">
        <f>IFERROR(1/J247*(X247/H247),"0")</f>
        <v>2.1433470507544578E-3</v>
      </c>
      <c r="BP247" s="64">
        <f>IFERROR(1/J247*(Y247/H247),"0")</f>
        <v>4.6296296296296294E-3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0.46296296296296291</v>
      </c>
      <c r="Y248" s="617">
        <f>IFERROR(Y247/H247,"0")</f>
        <v>1</v>
      </c>
      <c r="Z248" s="617">
        <f>IFERROR(IF(Z247="",0,Z247),"0")</f>
        <v>5.8999999999999999E-3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1</v>
      </c>
      <c r="Y249" s="617">
        <f>IFERROR(SUM(Y247:Y247),"0")</f>
        <v>2.16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23</v>
      </c>
      <c r="Y313" s="616">
        <f t="shared" si="52"/>
        <v>32.400000000000006</v>
      </c>
      <c r="Z313" s="36">
        <f>IFERROR(IF(Y313=0,"",ROUNDUP(Y313/H313,0)*0.01898),"")</f>
        <v>5.6940000000000004E-2</v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23.926388888888884</v>
      </c>
      <c r="BN313" s="64">
        <f t="shared" si="54"/>
        <v>33.705000000000005</v>
      </c>
      <c r="BO313" s="64">
        <f t="shared" si="55"/>
        <v>3.3275462962962958E-2</v>
      </c>
      <c r="BP313" s="64">
        <f t="shared" si="56"/>
        <v>4.6875000000000007E-2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2.1296296296296293</v>
      </c>
      <c r="Y317" s="617">
        <f>IFERROR(Y311/H311,"0")+IFERROR(Y312/H312,"0")+IFERROR(Y313/H313,"0")+IFERROR(Y314/H314,"0")+IFERROR(Y315/H315,"0")+IFERROR(Y316/H316,"0")</f>
        <v>3.0000000000000004</v>
      </c>
      <c r="Z317" s="617">
        <f>IFERROR(IF(Z311="",0,Z311),"0")+IFERROR(IF(Z312="",0,Z312),"0")+IFERROR(IF(Z313="",0,Z313),"0")+IFERROR(IF(Z314="",0,Z314),"0")+IFERROR(IF(Z315="",0,Z315),"0")+IFERROR(IF(Z316="",0,Z316),"0")</f>
        <v>5.6940000000000004E-2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23</v>
      </c>
      <c r="Y318" s="617">
        <f>IFERROR(SUM(Y311:Y316),"0")</f>
        <v>32.400000000000006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51</v>
      </c>
      <c r="Y337" s="616">
        <f>IFERROR(IF(X337="",0,CEILING((X337/$H337),1)*$H337),"")</f>
        <v>58.800000000000004</v>
      </c>
      <c r="Z337" s="36">
        <f>IFERROR(IF(Y337=0,"",ROUNDUP(Y337/H337,0)*0.01898),"")</f>
        <v>0.13286000000000001</v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54.151071428571427</v>
      </c>
      <c r="BN337" s="64">
        <f>IFERROR(Y337*I337/H337,"0")</f>
        <v>62.433000000000007</v>
      </c>
      <c r="BO337" s="64">
        <f>IFERROR(1/J337*(X337/H337),"0")</f>
        <v>9.4866071428571425E-2</v>
      </c>
      <c r="BP337" s="64">
        <f>IFERROR(1/J337*(Y337/H337),"0")</f>
        <v>0.109375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6.0714285714285712</v>
      </c>
      <c r="Y338" s="617">
        <f>IFERROR(Y335/H335,"0")+IFERROR(Y336/H336,"0")+IFERROR(Y337/H337,"0")</f>
        <v>7</v>
      </c>
      <c r="Z338" s="617">
        <f>IFERROR(IF(Z335="",0,Z335),"0")+IFERROR(IF(Z336="",0,Z336),"0")+IFERROR(IF(Z337="",0,Z337),"0")</f>
        <v>0.13286000000000001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51</v>
      </c>
      <c r="Y339" s="617">
        <f>IFERROR(SUM(Y335:Y337),"0")</f>
        <v>58.800000000000004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2</v>
      </c>
      <c r="Y344" s="616">
        <f>IFERROR(IF(X344="",0,CEILING((X344/$H344),1)*$H344),"")</f>
        <v>2.5499999999999998</v>
      </c>
      <c r="Z344" s="36">
        <f>IFERROR(IF(Y344=0,"",ROUNDUP(Y344/H344,0)*0.00651),"")</f>
        <v>6.5100000000000002E-3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2.2588235294117647</v>
      </c>
      <c r="BN344" s="64">
        <f>IFERROR(Y344*I344/H344,"0")</f>
        <v>2.88</v>
      </c>
      <c r="BO344" s="64">
        <f>IFERROR(1/J344*(X344/H344),"0")</f>
        <v>4.3094160741219576E-3</v>
      </c>
      <c r="BP344" s="64">
        <f>IFERROR(1/J344*(Y344/H344),"0")</f>
        <v>5.4945054945054949E-3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0.78431372549019618</v>
      </c>
      <c r="Y345" s="617">
        <f>IFERROR(Y341/H341,"0")+IFERROR(Y342/H342,"0")+IFERROR(Y343/H343,"0")+IFERROR(Y344/H344,"0")</f>
        <v>1</v>
      </c>
      <c r="Z345" s="617">
        <f>IFERROR(IF(Z341="",0,Z341),"0")+IFERROR(IF(Z342="",0,Z342),"0")+IFERROR(IF(Z343="",0,Z343),"0")+IFERROR(IF(Z344="",0,Z344),"0")</f>
        <v>6.5100000000000002E-3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2</v>
      </c>
      <c r="Y346" s="617">
        <f>IFERROR(SUM(Y341:Y344),"0")</f>
        <v>2.5499999999999998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3</v>
      </c>
      <c r="Y355" s="616">
        <f>IFERROR(IF(X355="",0,CEILING((X355/$H355),1)*$H355),"")</f>
        <v>3.6</v>
      </c>
      <c r="Z355" s="36">
        <f>IFERROR(IF(Y355=0,"",ROUNDUP(Y355/H355,0)*0.00651),"")</f>
        <v>1.302E-2</v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3.38</v>
      </c>
      <c r="BN355" s="64">
        <f>IFERROR(Y355*I355/H355,"0")</f>
        <v>4.056</v>
      </c>
      <c r="BO355" s="64">
        <f>IFERROR(1/J355*(X355/H355),"0")</f>
        <v>9.1575091575091579E-3</v>
      </c>
      <c r="BP355" s="64">
        <f>IFERROR(1/J355*(Y355/H355),"0")</f>
        <v>1.098901098901099E-2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1.6666666666666665</v>
      </c>
      <c r="Y356" s="617">
        <f>IFERROR(Y355/H355,"0")</f>
        <v>2</v>
      </c>
      <c r="Z356" s="617">
        <f>IFERROR(IF(Z355="",0,Z355),"0")</f>
        <v>1.302E-2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3</v>
      </c>
      <c r="Y357" s="617">
        <f>IFERROR(SUM(Y355:Y355),"0")</f>
        <v>3.6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400</v>
      </c>
      <c r="Y367" s="616">
        <f t="shared" ref="Y367:Y373" si="57">IFERROR(IF(X367="",0,CEILING((X367/$H367),1)*$H367),"")</f>
        <v>405</v>
      </c>
      <c r="Z367" s="36">
        <f>IFERROR(IF(Y367=0,"",ROUNDUP(Y367/H367,0)*0.02175),"")</f>
        <v>0.58724999999999994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412.8</v>
      </c>
      <c r="BN367" s="64">
        <f t="shared" ref="BN367:BN373" si="59">IFERROR(Y367*I367/H367,"0")</f>
        <v>417.96000000000004</v>
      </c>
      <c r="BO367" s="64">
        <f t="shared" ref="BO367:BO373" si="60">IFERROR(1/J367*(X367/H367),"0")</f>
        <v>0.55555555555555558</v>
      </c>
      <c r="BP367" s="64">
        <f t="shared" ref="BP367:BP373" si="61">IFERROR(1/J367*(Y367/H367),"0")</f>
        <v>0.5625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568</v>
      </c>
      <c r="Y368" s="616">
        <f t="shared" si="57"/>
        <v>570</v>
      </c>
      <c r="Z368" s="36">
        <f>IFERROR(IF(Y368=0,"",ROUNDUP(Y368/H368,0)*0.02175),"")</f>
        <v>0.8264999999999999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586.17599999999993</v>
      </c>
      <c r="BN368" s="64">
        <f t="shared" si="59"/>
        <v>588.24</v>
      </c>
      <c r="BO368" s="64">
        <f t="shared" si="60"/>
        <v>0.78888888888888886</v>
      </c>
      <c r="BP368" s="64">
        <f t="shared" si="61"/>
        <v>0.79166666666666663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246</v>
      </c>
      <c r="Y369" s="616">
        <f t="shared" si="57"/>
        <v>255</v>
      </c>
      <c r="Z369" s="36">
        <f>IFERROR(IF(Y369=0,"",ROUNDUP(Y369/H369,0)*0.02175),"")</f>
        <v>0.36974999999999997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253.87199999999999</v>
      </c>
      <c r="BN369" s="64">
        <f t="shared" si="59"/>
        <v>263.16000000000003</v>
      </c>
      <c r="BO369" s="64">
        <f t="shared" si="60"/>
        <v>0.34166666666666662</v>
      </c>
      <c r="BP369" s="64">
        <f t="shared" si="61"/>
        <v>0.35416666666666663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80.933333333333337</v>
      </c>
      <c r="Y374" s="617">
        <f>IFERROR(Y367/H367,"0")+IFERROR(Y368/H368,"0")+IFERROR(Y369/H369,"0")+IFERROR(Y370/H370,"0")+IFERROR(Y371/H371,"0")+IFERROR(Y372/H372,"0")+IFERROR(Y373/H373,"0")</f>
        <v>82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1.7834999999999999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1214</v>
      </c>
      <c r="Y375" s="617">
        <f>IFERROR(SUM(Y367:Y373),"0")</f>
        <v>1230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900</v>
      </c>
      <c r="Y377" s="616">
        <f>IFERROR(IF(X377="",0,CEILING((X377/$H377),1)*$H377),"")</f>
        <v>900</v>
      </c>
      <c r="Z377" s="36">
        <f>IFERROR(IF(Y377=0,"",ROUNDUP(Y377/H377,0)*0.02175),"")</f>
        <v>1.3049999999999999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928.8</v>
      </c>
      <c r="BN377" s="64">
        <f>IFERROR(Y377*I377/H377,"0")</f>
        <v>928.8</v>
      </c>
      <c r="BO377" s="64">
        <f>IFERROR(1/J377*(X377/H377),"0")</f>
        <v>1.25</v>
      </c>
      <c r="BP377" s="64">
        <f>IFERROR(1/J377*(Y377/H377),"0")</f>
        <v>1.25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60</v>
      </c>
      <c r="Y379" s="617">
        <f>IFERROR(Y377/H377,"0")+IFERROR(Y378/H378,"0")</f>
        <v>60</v>
      </c>
      <c r="Z379" s="617">
        <f>IFERROR(IF(Z377="",0,Z377),"0")+IFERROR(IF(Z378="",0,Z378),"0")</f>
        <v>1.3049999999999999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900</v>
      </c>
      <c r="Y380" s="617">
        <f>IFERROR(SUM(Y377:Y378),"0")</f>
        <v>900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111</v>
      </c>
      <c r="Y383" s="616">
        <f>IFERROR(IF(X383="",0,CEILING((X383/$H383),1)*$H383),"")</f>
        <v>117</v>
      </c>
      <c r="Z383" s="36">
        <f>IFERROR(IF(Y383=0,"",ROUNDUP(Y383/H383,0)*0.01898),"")</f>
        <v>0.24674000000000001</v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117.401</v>
      </c>
      <c r="BN383" s="64">
        <f>IFERROR(Y383*I383/H383,"0")</f>
        <v>123.747</v>
      </c>
      <c r="BO383" s="64">
        <f>IFERROR(1/J383*(X383/H383),"0")</f>
        <v>0.19270833333333334</v>
      </c>
      <c r="BP383" s="64">
        <f>IFERROR(1/J383*(Y383/H383),"0")</f>
        <v>0.203125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12.333333333333334</v>
      </c>
      <c r="Y384" s="617">
        <f>IFERROR(Y382/H382,"0")+IFERROR(Y383/H383,"0")</f>
        <v>13</v>
      </c>
      <c r="Z384" s="617">
        <f>IFERROR(IF(Z382="",0,Z382),"0")+IFERROR(IF(Z383="",0,Z383),"0")</f>
        <v>0.24674000000000001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111</v>
      </c>
      <c r="Y385" s="617">
        <f>IFERROR(SUM(Y382:Y383),"0")</f>
        <v>117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400</v>
      </c>
      <c r="Y404" s="616">
        <f>IFERROR(IF(X404="",0,CEILING((X404/$H404),1)*$H404),"")</f>
        <v>405</v>
      </c>
      <c r="Z404" s="36">
        <f>IFERROR(IF(Y404=0,"",ROUNDUP(Y404/H404,0)*0.01898),"")</f>
        <v>0.85409999999999997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423.06666666666666</v>
      </c>
      <c r="BN404" s="64">
        <f>IFERROR(Y404*I404/H404,"0")</f>
        <v>428.35500000000002</v>
      </c>
      <c r="BO404" s="64">
        <f>IFERROR(1/J404*(X404/H404),"0")</f>
        <v>0.69444444444444442</v>
      </c>
      <c r="BP404" s="64">
        <f>IFERROR(1/J404*(Y404/H404),"0")</f>
        <v>0.703125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44.444444444444443</v>
      </c>
      <c r="Y408" s="617">
        <f>IFERROR(Y404/H404,"0")+IFERROR(Y405/H405,"0")+IFERROR(Y406/H406,"0")+IFERROR(Y407/H407,"0")</f>
        <v>45</v>
      </c>
      <c r="Z408" s="617">
        <f>IFERROR(IF(Z404="",0,Z404),"0")+IFERROR(IF(Z405="",0,Z405),"0")+IFERROR(IF(Z406="",0,Z406),"0")+IFERROR(IF(Z407="",0,Z407),"0")</f>
        <v>0.85409999999999997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400</v>
      </c>
      <c r="Y409" s="617">
        <f>IFERROR(SUM(Y404:Y407),"0")</f>
        <v>405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84</v>
      </c>
      <c r="Y417" s="616">
        <f t="shared" ref="Y417:Y426" si="62">IFERROR(IF(X417="",0,CEILING((X417/$H417),1)*$H417),"")</f>
        <v>86.4</v>
      </c>
      <c r="Z417" s="36">
        <f>IFERROR(IF(Y417=0,"",ROUNDUP(Y417/H417,0)*0.00902),"")</f>
        <v>0.14432</v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87.266666666666666</v>
      </c>
      <c r="BN417" s="64">
        <f t="shared" ref="BN417:BN426" si="64">IFERROR(Y417*I417/H417,"0")</f>
        <v>89.76</v>
      </c>
      <c r="BO417" s="64">
        <f t="shared" ref="BO417:BO426" si="65">IFERROR(1/J417*(X417/H417),"0")</f>
        <v>0.11784511784511785</v>
      </c>
      <c r="BP417" s="64">
        <f t="shared" ref="BP417:BP426" si="66">IFERROR(1/J417*(Y417/H417),"0")</f>
        <v>0.12121212121212122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39</v>
      </c>
      <c r="Y425" s="616">
        <f t="shared" si="62"/>
        <v>39.9</v>
      </c>
      <c r="Z425" s="36">
        <f t="shared" si="67"/>
        <v>9.5380000000000006E-2</v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41.414285714285711</v>
      </c>
      <c r="BN425" s="64">
        <f t="shared" si="64"/>
        <v>42.36999999999999</v>
      </c>
      <c r="BO425" s="64">
        <f t="shared" si="65"/>
        <v>7.9365079365079361E-2</v>
      </c>
      <c r="BP425" s="64">
        <f t="shared" si="66"/>
        <v>8.11965811965812E-2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34.126984126984127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35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0.23970000000000002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123</v>
      </c>
      <c r="Y428" s="617">
        <f>IFERROR(SUM(Y417:Y426),"0")</f>
        <v>126.30000000000001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46</v>
      </c>
      <c r="Y441" s="616">
        <f>IFERROR(IF(X441="",0,CEILING((X441/$H441),1)*$H441),"")</f>
        <v>48.6</v>
      </c>
      <c r="Z441" s="36">
        <f>IFERROR(IF(Y441=0,"",ROUNDUP(Y441/H441,0)*0.00902),"")</f>
        <v>8.1180000000000002E-2</v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47.788888888888884</v>
      </c>
      <c r="BN441" s="64">
        <f>IFERROR(Y441*I441/H441,"0")</f>
        <v>50.49</v>
      </c>
      <c r="BO441" s="64">
        <f>IFERROR(1/J441*(X441/H441),"0")</f>
        <v>6.4534231200897865E-2</v>
      </c>
      <c r="BP441" s="64">
        <f>IFERROR(1/J441*(Y441/H441),"0")</f>
        <v>6.8181818181818177E-2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8.5185185185185173</v>
      </c>
      <c r="Y445" s="617">
        <f>IFERROR(Y441/H441,"0")+IFERROR(Y442/H442,"0")+IFERROR(Y443/H443,"0")+IFERROR(Y444/H444,"0")</f>
        <v>9</v>
      </c>
      <c r="Z445" s="617">
        <f>IFERROR(IF(Z441="",0,Z441),"0")+IFERROR(IF(Z442="",0,Z442),"0")+IFERROR(IF(Z443="",0,Z443),"0")+IFERROR(IF(Z444="",0,Z444),"0")</f>
        <v>8.1180000000000002E-2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46</v>
      </c>
      <c r="Y446" s="617">
        <f>IFERROR(SUM(Y441:Y444),"0")</f>
        <v>48.6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1</v>
      </c>
      <c r="Y449" s="616">
        <f>IFERROR(IF(X449="",0,CEILING((X449/$H449),1)*$H449),"")</f>
        <v>1.2</v>
      </c>
      <c r="Z449" s="36">
        <f>IFERROR(IF(Y449=0,"",ROUNDUP(Y449/H449,0)*0.00502),"")</f>
        <v>5.0200000000000002E-3</v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1.1433333333333335</v>
      </c>
      <c r="BN449" s="64">
        <f>IFERROR(Y449*I449/H449,"0")</f>
        <v>1.3720000000000001</v>
      </c>
      <c r="BO449" s="64">
        <f>IFERROR(1/J449*(X449/H449),"0")</f>
        <v>3.5612535612535618E-3</v>
      </c>
      <c r="BP449" s="64">
        <f>IFERROR(1/J449*(Y449/H449),"0")</f>
        <v>4.2735042735042739E-3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0.83333333333333337</v>
      </c>
      <c r="Y451" s="617">
        <f>IFERROR(Y449/H449,"0")+IFERROR(Y450/H450,"0")</f>
        <v>1</v>
      </c>
      <c r="Z451" s="617">
        <f>IFERROR(IF(Z449="",0,Z449),"0")+IFERROR(IF(Z450="",0,Z450),"0")</f>
        <v>5.0200000000000002E-3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1</v>
      </c>
      <c r="Y452" s="617">
        <f>IFERROR(SUM(Y449:Y450),"0")</f>
        <v>1.2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128</v>
      </c>
      <c r="Y465" s="616">
        <f t="shared" ref="Y465:Y480" si="68">IFERROR(IF(X465="",0,CEILING((X465/$H465),1)*$H465),"")</f>
        <v>132</v>
      </c>
      <c r="Z465" s="36">
        <f t="shared" ref="Z465:Z470" si="69">IFERROR(IF(Y465=0,"",ROUNDUP(Y465/H465,0)*0.01196),"")</f>
        <v>0.29899999999999999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136.72727272727272</v>
      </c>
      <c r="BN465" s="64">
        <f t="shared" ref="BN465:BN480" si="71">IFERROR(Y465*I465/H465,"0")</f>
        <v>140.99999999999997</v>
      </c>
      <c r="BO465" s="64">
        <f t="shared" ref="BO465:BO480" si="72">IFERROR(1/J465*(X465/H465),"0")</f>
        <v>0.23310023310023312</v>
      </c>
      <c r="BP465" s="64">
        <f t="shared" ref="BP465:BP480" si="73">IFERROR(1/J465*(Y465/H465),"0")</f>
        <v>0.24038461538461539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64</v>
      </c>
      <c r="Y467" s="616">
        <f t="shared" si="68"/>
        <v>68.64</v>
      </c>
      <c r="Z467" s="36">
        <f t="shared" si="69"/>
        <v>0.15548000000000001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68.36363636363636</v>
      </c>
      <c r="BN467" s="64">
        <f t="shared" si="71"/>
        <v>73.319999999999993</v>
      </c>
      <c r="BO467" s="64">
        <f t="shared" si="72"/>
        <v>0.11655011655011656</v>
      </c>
      <c r="BP467" s="64">
        <f t="shared" si="73"/>
        <v>0.125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250</v>
      </c>
      <c r="Y469" s="616">
        <f t="shared" si="68"/>
        <v>253.44</v>
      </c>
      <c r="Z469" s="36">
        <f t="shared" si="69"/>
        <v>0.57408000000000003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267.04545454545456</v>
      </c>
      <c r="BN469" s="64">
        <f t="shared" si="71"/>
        <v>270.71999999999997</v>
      </c>
      <c r="BO469" s="64">
        <f t="shared" si="72"/>
        <v>0.45527389277389274</v>
      </c>
      <c r="BP469" s="64">
        <f t="shared" si="73"/>
        <v>0.46153846153846156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83.712121212121204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86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1.0285600000000001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442</v>
      </c>
      <c r="Y482" s="617">
        <f>IFERROR(SUM(Y465:Y480),"0")</f>
        <v>454.08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350</v>
      </c>
      <c r="Y484" s="616">
        <f>IFERROR(IF(X484="",0,CEILING((X484/$H484),1)*$H484),"")</f>
        <v>353.76</v>
      </c>
      <c r="Z484" s="36">
        <f>IFERROR(IF(Y484=0,"",ROUNDUP(Y484/H484,0)*0.01196),"")</f>
        <v>0.80132000000000003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373.86363636363637</v>
      </c>
      <c r="BN484" s="64">
        <f>IFERROR(Y484*I484/H484,"0")</f>
        <v>377.87999999999994</v>
      </c>
      <c r="BO484" s="64">
        <f>IFERROR(1/J484*(X484/H484),"0")</f>
        <v>0.63738344988344986</v>
      </c>
      <c r="BP484" s="64">
        <f>IFERROR(1/J484*(Y484/H484),"0")</f>
        <v>0.64423076923076927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66.287878787878782</v>
      </c>
      <c r="Y487" s="617">
        <f>IFERROR(Y484/H484,"0")+IFERROR(Y485/H485,"0")+IFERROR(Y486/H486,"0")</f>
        <v>67</v>
      </c>
      <c r="Z487" s="617">
        <f>IFERROR(IF(Z484="",0,Z484),"0")+IFERROR(IF(Z485="",0,Z485),"0")+IFERROR(IF(Z486="",0,Z486),"0")</f>
        <v>0.80132000000000003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350</v>
      </c>
      <c r="Y488" s="617">
        <f>IFERROR(SUM(Y484:Y486),"0")</f>
        <v>353.76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135</v>
      </c>
      <c r="Y490" s="616">
        <f t="shared" ref="Y490:Y498" si="74">IFERROR(IF(X490="",0,CEILING((X490/$H490),1)*$H490),"")</f>
        <v>137.28</v>
      </c>
      <c r="Z490" s="36">
        <f>IFERROR(IF(Y490=0,"",ROUNDUP(Y490/H490,0)*0.01196),"")</f>
        <v>0.31096000000000001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144.20454545454544</v>
      </c>
      <c r="BN490" s="64">
        <f t="shared" ref="BN490:BN498" si="76">IFERROR(Y490*I490/H490,"0")</f>
        <v>146.63999999999999</v>
      </c>
      <c r="BO490" s="64">
        <f t="shared" ref="BO490:BO498" si="77">IFERROR(1/J490*(X490/H490),"0")</f>
        <v>0.24584790209790208</v>
      </c>
      <c r="BP490" s="64">
        <f t="shared" ref="BP490:BP498" si="78">IFERROR(1/J490*(Y490/H490),"0")</f>
        <v>0.25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110</v>
      </c>
      <c r="Y491" s="616">
        <f t="shared" si="74"/>
        <v>110.88000000000001</v>
      </c>
      <c r="Z491" s="36">
        <f>IFERROR(IF(Y491=0,"",ROUNDUP(Y491/H491,0)*0.01196),"")</f>
        <v>0.25115999999999999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117.49999999999999</v>
      </c>
      <c r="BN491" s="64">
        <f t="shared" si="76"/>
        <v>118.44</v>
      </c>
      <c r="BO491" s="64">
        <f t="shared" si="77"/>
        <v>0.20032051282051283</v>
      </c>
      <c r="BP491" s="64">
        <f t="shared" si="78"/>
        <v>0.20192307692307693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208</v>
      </c>
      <c r="Y492" s="616">
        <f t="shared" si="74"/>
        <v>211.20000000000002</v>
      </c>
      <c r="Z492" s="36">
        <f>IFERROR(IF(Y492=0,"",ROUNDUP(Y492/H492,0)*0.01196),"")</f>
        <v>0.47839999999999999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222.18181818181816</v>
      </c>
      <c r="BN492" s="64">
        <f t="shared" si="76"/>
        <v>225.60000000000002</v>
      </c>
      <c r="BO492" s="64">
        <f t="shared" si="77"/>
        <v>0.37878787878787878</v>
      </c>
      <c r="BP492" s="64">
        <f t="shared" si="78"/>
        <v>0.38461538461538464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85.795454545454533</v>
      </c>
      <c r="Y499" s="617">
        <f>IFERROR(Y490/H490,"0")+IFERROR(Y491/H491,"0")+IFERROR(Y492/H492,"0")+IFERROR(Y493/H493,"0")+IFERROR(Y494/H494,"0")+IFERROR(Y495/H495,"0")+IFERROR(Y496/H496,"0")+IFERROR(Y497/H497,"0")+IFERROR(Y498/H498,"0")</f>
        <v>87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1.0405199999999999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453</v>
      </c>
      <c r="Y500" s="617">
        <f>IFERROR(SUM(Y490:Y498),"0")</f>
        <v>459.36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88</v>
      </c>
      <c r="Y533" s="616">
        <f>IFERROR(IF(X533="",0,CEILING((X533/$H533),1)*$H533),"")</f>
        <v>90</v>
      </c>
      <c r="Z533" s="36">
        <f>IFERROR(IF(Y533=0,"",ROUNDUP(Y533/H533,0)*0.01898),"")</f>
        <v>0.1898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93.074666666666673</v>
      </c>
      <c r="BN533" s="64">
        <f>IFERROR(Y533*I533/H533,"0")</f>
        <v>95.19</v>
      </c>
      <c r="BO533" s="64">
        <f>IFERROR(1/J533*(X533/H533),"0")</f>
        <v>0.15277777777777779</v>
      </c>
      <c r="BP533" s="64">
        <f>IFERROR(1/J533*(Y533/H533),"0")</f>
        <v>0.15625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9.7777777777777786</v>
      </c>
      <c r="Y535" s="617">
        <f>IFERROR(Y533/H533,"0")+IFERROR(Y534/H534,"0")</f>
        <v>10</v>
      </c>
      <c r="Z535" s="617">
        <f>IFERROR(IF(Z533="",0,Z533),"0")+IFERROR(IF(Z534="",0,Z534),"0")</f>
        <v>0.1898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88</v>
      </c>
      <c r="Y536" s="617">
        <f>IFERROR(SUM(Y533:Y534),"0")</f>
        <v>90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6087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6234.95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6411.4102944288825</v>
      </c>
      <c r="Y558" s="617">
        <f>IFERROR(SUM(BN22:BN554),"0")</f>
        <v>6567.2680000000009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11</v>
      </c>
      <c r="Y559" s="38">
        <f>ROUNDUP(SUM(BP22:BP554),0)</f>
        <v>11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6686.4102944288825</v>
      </c>
      <c r="Y560" s="617">
        <f>GrossWeightTotalR+PalletQtyTotalR*25</f>
        <v>6842.2680000000009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1009.6101019857612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1035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12.118610000000002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75.600000000000009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43.2</v>
      </c>
      <c r="E567" s="46">
        <f>IFERROR(Y86*1,"0")+IFERROR(Y87*1,"0")+IFERROR(Y88*1,"0")+IFERROR(Y92*1,"0")+IFERROR(Y93*1,"0")+IFERROR(Y94*1,"0")+IFERROR(Y95*1,"0")+IFERROR(Y96*1,"0")+IFERROR(Y97*1,"0")+IFERROR(Y98*1,"0")+IFERROR(Y99*1,"0")</f>
        <v>473.40000000000003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505.20000000000005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214.74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598.79999999999995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41.36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93.750000000000014</v>
      </c>
      <c r="U567" s="46">
        <f>IFERROR(Y355*1,"0")+IFERROR(Y359*1,"0")+IFERROR(Y360*1,"0")+IFERROR(Y361*1,"0")</f>
        <v>3.6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2247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405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126.30000000000001</v>
      </c>
      <c r="Y567" s="46">
        <f>IFERROR(Y436*1,"0")+IFERROR(Y437*1,"0")+IFERROR(Y441*1,"0")+IFERROR(Y442*1,"0")+IFERROR(Y443*1,"0")+IFERROR(Y444*1,"0")</f>
        <v>48.6</v>
      </c>
      <c r="Z567" s="46">
        <f>IFERROR(Y449*1,"0")+IFERROR(Y450*1,"0")</f>
        <v>1.2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1267.2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90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