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2CC5E623-A361-4CE5-9D89-BC6E8EBB7E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Y506" i="1" s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Y500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Y457" i="1" s="1"/>
  <c r="P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Z567" i="1" s="1"/>
  <c r="P449" i="1"/>
  <c r="X446" i="1"/>
  <c r="X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45" i="1" s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Y567" i="1" s="1"/>
  <c r="P436" i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X567" i="1" s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Y398" i="1" s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N321" i="1"/>
  <c r="BM321" i="1"/>
  <c r="Z321" i="1"/>
  <c r="Y321" i="1"/>
  <c r="BP321" i="1" s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567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R567" i="1" s="1"/>
  <c r="P300" i="1"/>
  <c r="X297" i="1"/>
  <c r="X296" i="1"/>
  <c r="BO295" i="1"/>
  <c r="BM295" i="1"/>
  <c r="Y295" i="1"/>
  <c r="Q56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67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Y283" i="1" s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Y248" i="1" s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Y240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4" i="1" s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67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0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X560" i="1" s="1"/>
  <c r="Y22" i="1"/>
  <c r="B567" i="1" s="1"/>
  <c r="P22" i="1"/>
  <c r="H10" i="1"/>
  <c r="A9" i="1"/>
  <c r="F10" i="1" s="1"/>
  <c r="D7" i="1"/>
  <c r="Q6" i="1"/>
  <c r="P2" i="1"/>
  <c r="Z82" i="1" l="1"/>
  <c r="Z100" i="1"/>
  <c r="Z124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6" i="1"/>
  <c r="Y178" i="1"/>
  <c r="Y185" i="1"/>
  <c r="Y195" i="1"/>
  <c r="Y199" i="1"/>
  <c r="Y211" i="1"/>
  <c r="Y223" i="1"/>
  <c r="Y227" i="1"/>
  <c r="Y244" i="1"/>
  <c r="Y249" i="1"/>
  <c r="BP252" i="1"/>
  <c r="BN252" i="1"/>
  <c r="Z252" i="1"/>
  <c r="BP254" i="1"/>
  <c r="BN254" i="1"/>
  <c r="Z254" i="1"/>
  <c r="BP262" i="1"/>
  <c r="BN262" i="1"/>
  <c r="Z262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H567" i="1"/>
  <c r="Y151" i="1"/>
  <c r="Z154" i="1"/>
  <c r="Z156" i="1" s="1"/>
  <c r="BN154" i="1"/>
  <c r="I567" i="1"/>
  <c r="Y167" i="1"/>
  <c r="Z170" i="1"/>
  <c r="Z178" i="1" s="1"/>
  <c r="BN170" i="1"/>
  <c r="Z172" i="1"/>
  <c r="BN172" i="1"/>
  <c r="Z174" i="1"/>
  <c r="BN174" i="1"/>
  <c r="Z176" i="1"/>
  <c r="BN176" i="1"/>
  <c r="Z181" i="1"/>
  <c r="Z184" i="1" s="1"/>
  <c r="BN181" i="1"/>
  <c r="BP181" i="1"/>
  <c r="Z182" i="1"/>
  <c r="BN182" i="1"/>
  <c r="Z183" i="1"/>
  <c r="BN183" i="1"/>
  <c r="J567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Z225" i="1"/>
  <c r="Z227" i="1" s="1"/>
  <c r="BN225" i="1"/>
  <c r="BP225" i="1"/>
  <c r="K567" i="1"/>
  <c r="Z232" i="1"/>
  <c r="Z239" i="1" s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Z247" i="1"/>
  <c r="Z248" i="1" s="1"/>
  <c r="BN247" i="1"/>
  <c r="BP247" i="1"/>
  <c r="Y256" i="1"/>
  <c r="BP251" i="1"/>
  <c r="BN251" i="1"/>
  <c r="Z251" i="1"/>
  <c r="BP253" i="1"/>
  <c r="BN253" i="1"/>
  <c r="Z253" i="1"/>
  <c r="BP255" i="1"/>
  <c r="BN255" i="1"/>
  <c r="Z255" i="1"/>
  <c r="Y257" i="1"/>
  <c r="L567" i="1"/>
  <c r="Y266" i="1"/>
  <c r="Y267" i="1"/>
  <c r="BP260" i="1"/>
  <c r="BN260" i="1"/>
  <c r="Z260" i="1"/>
  <c r="Z266" i="1" s="1"/>
  <c r="Z264" i="1"/>
  <c r="BN264" i="1"/>
  <c r="M567" i="1"/>
  <c r="Z271" i="1"/>
  <c r="Z274" i="1" s="1"/>
  <c r="BN271" i="1"/>
  <c r="BP271" i="1"/>
  <c r="Y275" i="1"/>
  <c r="O567" i="1"/>
  <c r="Z279" i="1"/>
  <c r="BN279" i="1"/>
  <c r="BP279" i="1"/>
  <c r="Z281" i="1"/>
  <c r="Z282" i="1" s="1"/>
  <c r="BN281" i="1"/>
  <c r="Y282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Z302" i="1" s="1"/>
  <c r="BN300" i="1"/>
  <c r="BP300" i="1"/>
  <c r="Y303" i="1"/>
  <c r="Y308" i="1"/>
  <c r="T567" i="1"/>
  <c r="Z312" i="1"/>
  <c r="Z317" i="1" s="1"/>
  <c r="BN312" i="1"/>
  <c r="Z314" i="1"/>
  <c r="BN314" i="1"/>
  <c r="Z316" i="1"/>
  <c r="BN316" i="1"/>
  <c r="Y317" i="1"/>
  <c r="Z320" i="1"/>
  <c r="Z324" i="1" s="1"/>
  <c r="BN320" i="1"/>
  <c r="BP320" i="1"/>
  <c r="BP329" i="1"/>
  <c r="BN329" i="1"/>
  <c r="Z329" i="1"/>
  <c r="BP337" i="1"/>
  <c r="BN337" i="1"/>
  <c r="Z337" i="1"/>
  <c r="BP343" i="1"/>
  <c r="BN343" i="1"/>
  <c r="Z343" i="1"/>
  <c r="Z345" i="1" s="1"/>
  <c r="Y345" i="1"/>
  <c r="Z351" i="1"/>
  <c r="Z374" i="1"/>
  <c r="Z397" i="1"/>
  <c r="Y288" i="1"/>
  <c r="Y297" i="1"/>
  <c r="Y302" i="1"/>
  <c r="Y318" i="1"/>
  <c r="BP323" i="1"/>
  <c r="BN323" i="1"/>
  <c r="Z323" i="1"/>
  <c r="Y325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51" i="1"/>
  <c r="Y362" i="1"/>
  <c r="Y374" i="1"/>
  <c r="Y380" i="1"/>
  <c r="Y384" i="1"/>
  <c r="Y397" i="1"/>
  <c r="Y409" i="1"/>
  <c r="Y413" i="1"/>
  <c r="Y427" i="1"/>
  <c r="Y433" i="1"/>
  <c r="Y438" i="1"/>
  <c r="Y446" i="1"/>
  <c r="Y451" i="1"/>
  <c r="BP485" i="1"/>
  <c r="BN485" i="1"/>
  <c r="Z485" i="1"/>
  <c r="Z487" i="1" s="1"/>
  <c r="BP493" i="1"/>
  <c r="BN493" i="1"/>
  <c r="Z493" i="1"/>
  <c r="BP497" i="1"/>
  <c r="BN497" i="1"/>
  <c r="Z497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Y536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W567" i="1"/>
  <c r="AA567" i="1"/>
  <c r="Z349" i="1"/>
  <c r="BN349" i="1"/>
  <c r="Y357" i="1"/>
  <c r="Z360" i="1"/>
  <c r="Z362" i="1" s="1"/>
  <c r="BN360" i="1"/>
  <c r="V567" i="1"/>
  <c r="Z368" i="1"/>
  <c r="BN368" i="1"/>
  <c r="Z370" i="1"/>
  <c r="BN370" i="1"/>
  <c r="Z372" i="1"/>
  <c r="BN372" i="1"/>
  <c r="Y375" i="1"/>
  <c r="Z378" i="1"/>
  <c r="Z379" i="1" s="1"/>
  <c r="BN378" i="1"/>
  <c r="Z382" i="1"/>
  <c r="Z384" i="1" s="1"/>
  <c r="BN382" i="1"/>
  <c r="BP382" i="1"/>
  <c r="Z393" i="1"/>
  <c r="BN393" i="1"/>
  <c r="Z395" i="1"/>
  <c r="BN395" i="1"/>
  <c r="Z405" i="1"/>
  <c r="Z408" i="1" s="1"/>
  <c r="BN405" i="1"/>
  <c r="Z407" i="1"/>
  <c r="BN407" i="1"/>
  <c r="Z411" i="1"/>
  <c r="Z412" i="1" s="1"/>
  <c r="BN411" i="1"/>
  <c r="BP411" i="1"/>
  <c r="Z417" i="1"/>
  <c r="Z427" i="1" s="1"/>
  <c r="BN417" i="1"/>
  <c r="BP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Z436" i="1"/>
  <c r="Z438" i="1" s="1"/>
  <c r="BN436" i="1"/>
  <c r="BP436" i="1"/>
  <c r="Y439" i="1"/>
  <c r="Z442" i="1"/>
  <c r="Z445" i="1" s="1"/>
  <c r="BN442" i="1"/>
  <c r="Z444" i="1"/>
  <c r="BN444" i="1"/>
  <c r="Z449" i="1"/>
  <c r="Z451" i="1" s="1"/>
  <c r="BN449" i="1"/>
  <c r="BP449" i="1"/>
  <c r="Y452" i="1"/>
  <c r="AB567" i="1"/>
  <c r="Y482" i="1"/>
  <c r="Z466" i="1"/>
  <c r="Z481" i="1" s="1"/>
  <c r="BN466" i="1"/>
  <c r="Z468" i="1"/>
  <c r="BN468" i="1"/>
  <c r="Z470" i="1"/>
  <c r="BN470" i="1"/>
  <c r="Z472" i="1"/>
  <c r="BN472" i="1"/>
  <c r="Z474" i="1"/>
  <c r="BN474" i="1"/>
  <c r="Z476" i="1"/>
  <c r="BN476" i="1"/>
  <c r="Z478" i="1"/>
  <c r="BN478" i="1"/>
  <c r="Z480" i="1"/>
  <c r="BN480" i="1"/>
  <c r="Y481" i="1"/>
  <c r="Y488" i="1"/>
  <c r="Y487" i="1"/>
  <c r="BP491" i="1"/>
  <c r="BN491" i="1"/>
  <c r="Z491" i="1"/>
  <c r="Z499" i="1" s="1"/>
  <c r="BP495" i="1"/>
  <c r="BN495" i="1"/>
  <c r="Z495" i="1"/>
  <c r="Y499" i="1"/>
  <c r="BP503" i="1"/>
  <c r="BN503" i="1"/>
  <c r="Z503" i="1"/>
  <c r="Z505" i="1" s="1"/>
  <c r="Y510" i="1"/>
  <c r="BP522" i="1"/>
  <c r="BN522" i="1"/>
  <c r="Z522" i="1"/>
  <c r="BP524" i="1"/>
  <c r="BN524" i="1"/>
  <c r="Z524" i="1"/>
  <c r="Y526" i="1"/>
  <c r="Y535" i="1"/>
  <c r="BP533" i="1"/>
  <c r="BN533" i="1"/>
  <c r="Z533" i="1"/>
  <c r="Z535" i="1" s="1"/>
  <c r="AC567" i="1"/>
  <c r="Z525" i="1" l="1"/>
  <c r="Y558" i="1"/>
  <c r="Y561" i="1"/>
  <c r="Z256" i="1"/>
  <c r="Z108" i="1"/>
  <c r="Z89" i="1"/>
  <c r="Z68" i="1"/>
  <c r="Z55" i="1"/>
  <c r="Y557" i="1"/>
  <c r="Y559" i="1"/>
  <c r="Z28" i="1"/>
  <c r="Z562" i="1" s="1"/>
  <c r="Y560" i="1" l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<sst xmlns="http://schemas.openxmlformats.org/spreadsheetml/2006/main" count="2497" uniqueCount="892">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</sst>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4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200</v>
      </c>
      <c r="Y37" s="616">
        <f>IFERROR(IF(X37="",0,CEILING((X37/$H37),1)*$H37),"")</f>
        <v>205.20000000000002</v>
      </c>
      <c r="Z37" s="36">
        <f>IFERROR(IF(Y37=0,"",ROUNDUP(Y37/H37,0)*0.01898),"")</f>
        <v>0.36062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208.05555555555554</v>
      </c>
      <c r="BN37" s="64">
        <f>IFERROR(Y37*I37/H37,"0")</f>
        <v>213.46499999999997</v>
      </c>
      <c r="BO37" s="64">
        <f>IFERROR(1/J37*(X37/H37),"0")</f>
        <v>0.28935185185185186</v>
      </c>
      <c r="BP37" s="64">
        <f>IFERROR(1/J37*(Y37/H37),"0")</f>
        <v>0.296875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18.518518518518519</v>
      </c>
      <c r="Y41" s="617">
        <f>IFERROR(Y37/H37,"0")+IFERROR(Y38/H38,"0")+IFERROR(Y39/H39,"0")+IFERROR(Y40/H40,"0")</f>
        <v>19</v>
      </c>
      <c r="Z41" s="617">
        <f>IFERROR(IF(Z37="",0,Z37),"0")+IFERROR(IF(Z38="",0,Z38),"0")+IFERROR(IF(Z39="",0,Z39),"0")+IFERROR(IF(Z40="",0,Z40),"0")</f>
        <v>0.36062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200</v>
      </c>
      <c r="Y42" s="617">
        <f>IFERROR(SUM(Y37:Y40),"0")</f>
        <v>205.20000000000002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40</v>
      </c>
      <c r="Y52" s="616">
        <f t="shared" si="6"/>
        <v>40</v>
      </c>
      <c r="Z52" s="36">
        <f>IFERROR(IF(Y52=0,"",ROUNDUP(Y52/H52,0)*0.00902),"")</f>
        <v>9.0200000000000002E-2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42.1</v>
      </c>
      <c r="BN52" s="64">
        <f t="shared" si="8"/>
        <v>42.1</v>
      </c>
      <c r="BO52" s="64">
        <f t="shared" si="9"/>
        <v>7.575757575757576E-2</v>
      </c>
      <c r="BP52" s="64">
        <f t="shared" si="10"/>
        <v>7.575757575757576E-2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10</v>
      </c>
      <c r="Y55" s="617">
        <f>IFERROR(Y49/H49,"0")+IFERROR(Y50/H50,"0")+IFERROR(Y51/H51,"0")+IFERROR(Y52/H52,"0")+IFERROR(Y53/H53,"0")+IFERROR(Y54/H54,"0")</f>
        <v>10</v>
      </c>
      <c r="Z55" s="617">
        <f>IFERROR(IF(Z49="",0,Z49),"0")+IFERROR(IF(Z50="",0,Z50),"0")+IFERROR(IF(Z51="",0,Z51),"0")+IFERROR(IF(Z52="",0,Z52),"0")+IFERROR(IF(Z53="",0,Z53),"0")+IFERROR(IF(Z54="",0,Z54),"0")</f>
        <v>9.0200000000000002E-2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40</v>
      </c>
      <c r="Y56" s="617">
        <f>IFERROR(SUM(Y49:Y54),"0")</f>
        <v>40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400</v>
      </c>
      <c r="Y86" s="616">
        <f>IFERROR(IF(X86="",0,CEILING((X86/$H86),1)*$H86),"")</f>
        <v>410.40000000000003</v>
      </c>
      <c r="Z86" s="36">
        <f>IFERROR(IF(Y86=0,"",ROUNDUP(Y86/H86,0)*0.01898),"")</f>
        <v>0.72123999999999999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416.11111111111109</v>
      </c>
      <c r="BN86" s="64">
        <f>IFERROR(Y86*I86/H86,"0")</f>
        <v>426.92999999999995</v>
      </c>
      <c r="BO86" s="64">
        <f>IFERROR(1/J86*(X86/H86),"0")</f>
        <v>0.57870370370370372</v>
      </c>
      <c r="BP86" s="64">
        <f>IFERROR(1/J86*(Y86/H86),"0")</f>
        <v>0.59375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45</v>
      </c>
      <c r="Y88" s="616">
        <f>IFERROR(IF(X88="",0,CEILING((X88/$H88),1)*$H88),"")</f>
        <v>45</v>
      </c>
      <c r="Z88" s="36">
        <f>IFERROR(IF(Y88=0,"",ROUNDUP(Y88/H88,0)*0.00902),"")</f>
        <v>9.0200000000000002E-2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47.099999999999994</v>
      </c>
      <c r="BN88" s="64">
        <f>IFERROR(Y88*I88/H88,"0")</f>
        <v>47.099999999999994</v>
      </c>
      <c r="BO88" s="64">
        <f>IFERROR(1/J88*(X88/H88),"0")</f>
        <v>7.575757575757576E-2</v>
      </c>
      <c r="BP88" s="64">
        <f>IFERROR(1/J88*(Y88/H88),"0")</f>
        <v>7.575757575757576E-2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47.037037037037038</v>
      </c>
      <c r="Y89" s="617">
        <f>IFERROR(Y86/H86,"0")+IFERROR(Y87/H87,"0")+IFERROR(Y88/H88,"0")</f>
        <v>48</v>
      </c>
      <c r="Z89" s="617">
        <f>IFERROR(IF(Z86="",0,Z86),"0")+IFERROR(IF(Z87="",0,Z87),"0")+IFERROR(IF(Z88="",0,Z88),"0")</f>
        <v>0.81143999999999994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445</v>
      </c>
      <c r="Y90" s="617">
        <f>IFERROR(SUM(Y86:Y88),"0")</f>
        <v>455.40000000000003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100</v>
      </c>
      <c r="Y93" s="616">
        <f t="shared" si="16"/>
        <v>100.80000000000001</v>
      </c>
      <c r="Z93" s="36">
        <f>IFERROR(IF(Y93=0,"",ROUNDUP(Y93/H93,0)*0.01898),"")</f>
        <v>0.22776000000000002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106.17857142857143</v>
      </c>
      <c r="BN93" s="64">
        <f t="shared" si="18"/>
        <v>107.02800000000001</v>
      </c>
      <c r="BO93" s="64">
        <f t="shared" si="19"/>
        <v>0.18601190476190477</v>
      </c>
      <c r="BP93" s="64">
        <f t="shared" si="20"/>
        <v>0.1875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135</v>
      </c>
      <c r="Y96" s="616">
        <f t="shared" si="16"/>
        <v>135</v>
      </c>
      <c r="Z96" s="36">
        <f>IFERROR(IF(Y96=0,"",ROUNDUP(Y96/H96,0)*0.00651),"")</f>
        <v>0.32550000000000001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147.6</v>
      </c>
      <c r="BN96" s="64">
        <f t="shared" si="18"/>
        <v>147.6</v>
      </c>
      <c r="BO96" s="64">
        <f t="shared" si="19"/>
        <v>0.27472527472527475</v>
      </c>
      <c r="BP96" s="64">
        <f t="shared" si="20"/>
        <v>0.27472527472527475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61.904761904761905</v>
      </c>
      <c r="Y100" s="617">
        <f>IFERROR(Y92/H92,"0")+IFERROR(Y93/H93,"0")+IFERROR(Y94/H94,"0")+IFERROR(Y95/H95,"0")+IFERROR(Y96/H96,"0")+IFERROR(Y97/H97,"0")+IFERROR(Y98/H98,"0")+IFERROR(Y99/H99,"0")</f>
        <v>62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0.55326000000000009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235</v>
      </c>
      <c r="Y101" s="617">
        <f>IFERROR(SUM(Y92:Y99),"0")</f>
        <v>235.8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300</v>
      </c>
      <c r="Y104" s="616">
        <f>IFERROR(IF(X104="",0,CEILING((X104/$H104),1)*$H104),"")</f>
        <v>302.40000000000003</v>
      </c>
      <c r="Z104" s="36">
        <f>IFERROR(IF(Y104=0,"",ROUNDUP(Y104/H104,0)*0.01898),"")</f>
        <v>0.53144000000000002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312.08333333333331</v>
      </c>
      <c r="BN104" s="64">
        <f>IFERROR(Y104*I104/H104,"0")</f>
        <v>314.58000000000004</v>
      </c>
      <c r="BO104" s="64">
        <f>IFERROR(1/J104*(X104/H104),"0")</f>
        <v>0.43402777777777773</v>
      </c>
      <c r="BP104" s="64">
        <f>IFERROR(1/J104*(Y104/H104),"0")</f>
        <v>0.4375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27.777777777777775</v>
      </c>
      <c r="Y108" s="617">
        <f>IFERROR(Y104/H104,"0")+IFERROR(Y105/H105,"0")+IFERROR(Y106/H106,"0")+IFERROR(Y107/H107,"0")</f>
        <v>28</v>
      </c>
      <c r="Z108" s="617">
        <f>IFERROR(IF(Z104="",0,Z104),"0")+IFERROR(IF(Z105="",0,Z105),"0")+IFERROR(IF(Z106="",0,Z106),"0")+IFERROR(IF(Z107="",0,Z107),"0")</f>
        <v>0.53144000000000002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300</v>
      </c>
      <c r="Y109" s="617">
        <f>IFERROR(SUM(Y104:Y107),"0")</f>
        <v>302.40000000000003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400</v>
      </c>
      <c r="Y119" s="616">
        <f t="shared" si="21"/>
        <v>403.20000000000005</v>
      </c>
      <c r="Z119" s="36">
        <f>IFERROR(IF(Y119=0,"",ROUNDUP(Y119/H119,0)*0.01898),"")</f>
        <v>0.91104000000000007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424.42857142857144</v>
      </c>
      <c r="BN119" s="64">
        <f t="shared" si="23"/>
        <v>427.82400000000001</v>
      </c>
      <c r="BO119" s="64">
        <f t="shared" si="24"/>
        <v>0.74404761904761907</v>
      </c>
      <c r="BP119" s="64">
        <f t="shared" si="25"/>
        <v>0.75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405</v>
      </c>
      <c r="Y121" s="616">
        <f t="shared" si="21"/>
        <v>405</v>
      </c>
      <c r="Z121" s="36">
        <f>IFERROR(IF(Y121=0,"",ROUNDUP(Y121/H121,0)*0.00651),"")</f>
        <v>0.97650000000000003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442.79999999999995</v>
      </c>
      <c r="BN121" s="64">
        <f t="shared" si="23"/>
        <v>442.79999999999995</v>
      </c>
      <c r="BO121" s="64">
        <f t="shared" si="24"/>
        <v>0.82417582417582425</v>
      </c>
      <c r="BP121" s="64">
        <f t="shared" si="25"/>
        <v>0.82417582417582425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197.61904761904762</v>
      </c>
      <c r="Y124" s="617">
        <f>IFERROR(Y117/H117,"0")+IFERROR(Y118/H118,"0")+IFERROR(Y119/H119,"0")+IFERROR(Y120/H120,"0")+IFERROR(Y121/H121,"0")+IFERROR(Y122/H122,"0")+IFERROR(Y123/H123,"0")</f>
        <v>198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1.88754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805</v>
      </c>
      <c r="Y125" s="617">
        <f>IFERROR(SUM(Y117:Y123),"0")</f>
        <v>808.2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70</v>
      </c>
      <c r="Y172" s="616">
        <f t="shared" si="26"/>
        <v>71.400000000000006</v>
      </c>
      <c r="Z172" s="36">
        <f>IFERROR(IF(Y172=0,"",ROUNDUP(Y172/H172,0)*0.00502),"")</f>
        <v>0.17068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74.333333333333329</v>
      </c>
      <c r="BN172" s="64">
        <f t="shared" si="28"/>
        <v>75.820000000000007</v>
      </c>
      <c r="BO172" s="64">
        <f t="shared" si="29"/>
        <v>0.14245014245014245</v>
      </c>
      <c r="BP172" s="64">
        <f t="shared" si="30"/>
        <v>0.14529914529914531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70</v>
      </c>
      <c r="Y175" s="616">
        <f t="shared" si="26"/>
        <v>71.400000000000006</v>
      </c>
      <c r="Z175" s="36">
        <f>IFERROR(IF(Y175=0,"",ROUNDUP(Y175/H175,0)*0.00502),"")</f>
        <v>0.17068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73.333333333333329</v>
      </c>
      <c r="BN175" s="64">
        <f t="shared" si="28"/>
        <v>74.8</v>
      </c>
      <c r="BO175" s="64">
        <f t="shared" si="29"/>
        <v>0.14245014245014245</v>
      </c>
      <c r="BP175" s="64">
        <f t="shared" si="30"/>
        <v>0.14529914529914531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66.666666666666657</v>
      </c>
      <c r="Y178" s="617">
        <f>IFERROR(Y169/H169,"0")+IFERROR(Y170/H170,"0")+IFERROR(Y171/H171,"0")+IFERROR(Y172/H172,"0")+IFERROR(Y173/H173,"0")+IFERROR(Y174/H174,"0")+IFERROR(Y175/H175,"0")+IFERROR(Y176/H176,"0")+IFERROR(Y177/H177,"0")</f>
        <v>68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0.34136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140</v>
      </c>
      <c r="Y179" s="617">
        <f>IFERROR(SUM(Y169:Y177),"0")</f>
        <v>142.80000000000001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100</v>
      </c>
      <c r="Y202" s="616">
        <f t="shared" ref="Y202:Y209" si="31">IFERROR(IF(X202="",0,CEILING((X202/$H202),1)*$H202),"")</f>
        <v>102.60000000000001</v>
      </c>
      <c r="Z202" s="36">
        <f>IFERROR(IF(Y202=0,"",ROUNDUP(Y202/H202,0)*0.00902),"")</f>
        <v>0.17138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103.88888888888889</v>
      </c>
      <c r="BN202" s="64">
        <f t="shared" ref="BN202:BN209" si="33">IFERROR(Y202*I202/H202,"0")</f>
        <v>106.59000000000002</v>
      </c>
      <c r="BO202" s="64">
        <f t="shared" ref="BO202:BO209" si="34">IFERROR(1/J202*(X202/H202),"0")</f>
        <v>0.14029180695847362</v>
      </c>
      <c r="BP202" s="64">
        <f t="shared" ref="BP202:BP209" si="35">IFERROR(1/J202*(Y202/H202),"0")</f>
        <v>0.14393939393939395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100</v>
      </c>
      <c r="Y203" s="616">
        <f t="shared" si="31"/>
        <v>102.60000000000001</v>
      </c>
      <c r="Z203" s="36">
        <f>IFERROR(IF(Y203=0,"",ROUNDUP(Y203/H203,0)*0.00902),"")</f>
        <v>0.17138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103.88888888888889</v>
      </c>
      <c r="BN203" s="64">
        <f t="shared" si="33"/>
        <v>106.59000000000002</v>
      </c>
      <c r="BO203" s="64">
        <f t="shared" si="34"/>
        <v>0.14029180695847362</v>
      </c>
      <c r="BP203" s="64">
        <f t="shared" si="35"/>
        <v>0.14393939393939395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37.037037037037038</v>
      </c>
      <c r="Y210" s="617">
        <f>IFERROR(Y202/H202,"0")+IFERROR(Y203/H203,"0")+IFERROR(Y204/H204,"0")+IFERROR(Y205/H205,"0")+IFERROR(Y206/H206,"0")+IFERROR(Y207/H207,"0")+IFERROR(Y208/H208,"0")+IFERROR(Y209/H209,"0")</f>
        <v>38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0.34276000000000001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200</v>
      </c>
      <c r="Y211" s="617">
        <f>IFERROR(SUM(Y202:Y209),"0")</f>
        <v>205.20000000000002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300</v>
      </c>
      <c r="Y215" s="616">
        <f t="shared" si="36"/>
        <v>304.5</v>
      </c>
      <c r="Z215" s="36">
        <f>IFERROR(IF(Y215=0,"",ROUNDUP(Y215/H215,0)*0.01898),"")</f>
        <v>0.6643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317.89655172413796</v>
      </c>
      <c r="BN215" s="64">
        <f t="shared" si="38"/>
        <v>322.66500000000002</v>
      </c>
      <c r="BO215" s="64">
        <f t="shared" si="39"/>
        <v>0.53879310344827591</v>
      </c>
      <c r="BP215" s="64">
        <f t="shared" si="40"/>
        <v>0.546875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120</v>
      </c>
      <c r="Y216" s="616">
        <f t="shared" si="36"/>
        <v>120</v>
      </c>
      <c r="Z216" s="36">
        <f t="shared" ref="Z216:Z221" si="41">IFERROR(IF(Y216=0,"",ROUNDUP(Y216/H216,0)*0.00651),"")</f>
        <v>0.32550000000000001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133.5</v>
      </c>
      <c r="BN216" s="64">
        <f t="shared" si="38"/>
        <v>133.5</v>
      </c>
      <c r="BO216" s="64">
        <f t="shared" si="39"/>
        <v>0.27472527472527475</v>
      </c>
      <c r="BP216" s="64">
        <f t="shared" si="40"/>
        <v>0.27472527472527475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280</v>
      </c>
      <c r="Y218" s="616">
        <f t="shared" si="36"/>
        <v>280.8</v>
      </c>
      <c r="Z218" s="36">
        <f t="shared" si="41"/>
        <v>0.76167000000000007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309.40000000000003</v>
      </c>
      <c r="BN218" s="64">
        <f t="shared" si="38"/>
        <v>310.28400000000005</v>
      </c>
      <c r="BO218" s="64">
        <f t="shared" si="39"/>
        <v>0.64102564102564108</v>
      </c>
      <c r="BP218" s="64">
        <f t="shared" si="40"/>
        <v>0.64285714285714302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320</v>
      </c>
      <c r="Y219" s="616">
        <f t="shared" si="36"/>
        <v>321.59999999999997</v>
      </c>
      <c r="Z219" s="36">
        <f t="shared" si="41"/>
        <v>0.87234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353.60000000000008</v>
      </c>
      <c r="BN219" s="64">
        <f t="shared" si="38"/>
        <v>355.36799999999999</v>
      </c>
      <c r="BO219" s="64">
        <f t="shared" si="39"/>
        <v>0.73260073260073266</v>
      </c>
      <c r="BP219" s="64">
        <f t="shared" si="40"/>
        <v>0.73626373626373631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100</v>
      </c>
      <c r="Y221" s="616">
        <f t="shared" si="36"/>
        <v>100.8</v>
      </c>
      <c r="Z221" s="36">
        <f t="shared" si="41"/>
        <v>0.27342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110.75000000000001</v>
      </c>
      <c r="BN221" s="64">
        <f t="shared" si="38"/>
        <v>111.63600000000001</v>
      </c>
      <c r="BO221" s="64">
        <f t="shared" si="39"/>
        <v>0.22893772893772898</v>
      </c>
      <c r="BP221" s="64">
        <f t="shared" si="40"/>
        <v>0.23076923076923078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376.14942528735634</v>
      </c>
      <c r="Y222" s="617">
        <f>IFERROR(Y213/H213,"0")+IFERROR(Y214/H214,"0")+IFERROR(Y215/H215,"0")+IFERROR(Y216/H216,"0")+IFERROR(Y217/H217,"0")+IFERROR(Y218/H218,"0")+IFERROR(Y219/H219,"0")+IFERROR(Y220/H220,"0")+IFERROR(Y221/H221,"0")</f>
        <v>378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2.8972300000000004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1120</v>
      </c>
      <c r="Y223" s="617">
        <f>IFERROR(SUM(Y213:Y221),"0")</f>
        <v>1127.6999999999998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600</v>
      </c>
      <c r="Y336" s="616">
        <f>IFERROR(IF(X336="",0,CEILING((X336/$H336),1)*$H336),"")</f>
        <v>600.6</v>
      </c>
      <c r="Z336" s="36">
        <f>IFERROR(IF(Y336=0,"",ROUNDUP(Y336/H336,0)*0.01898),"")</f>
        <v>1.46146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639.92307692307702</v>
      </c>
      <c r="BN336" s="64">
        <f>IFERROR(Y336*I336/H336,"0")</f>
        <v>640.5630000000001</v>
      </c>
      <c r="BO336" s="64">
        <f>IFERROR(1/J336*(X336/H336),"0")</f>
        <v>1.2019230769230769</v>
      </c>
      <c r="BP336" s="64">
        <f>IFERROR(1/J336*(Y336/H336),"0")</f>
        <v>1.203125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76.92307692307692</v>
      </c>
      <c r="Y338" s="617">
        <f>IFERROR(Y335/H335,"0")+IFERROR(Y336/H336,"0")+IFERROR(Y337/H337,"0")</f>
        <v>77</v>
      </c>
      <c r="Z338" s="617">
        <f>IFERROR(IF(Z335="",0,Z335),"0")+IFERROR(IF(Z336="",0,Z336),"0")+IFERROR(IF(Z337="",0,Z337),"0")</f>
        <v>1.46146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600</v>
      </c>
      <c r="Y339" s="617">
        <f>IFERROR(SUM(Y335:Y337),"0")</f>
        <v>600.6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1700</v>
      </c>
      <c r="Y367" s="616">
        <f t="shared" ref="Y367:Y373" si="57">IFERROR(IF(X367="",0,CEILING((X367/$H367),1)*$H367),"")</f>
        <v>1710</v>
      </c>
      <c r="Z367" s="36">
        <f>IFERROR(IF(Y367=0,"",ROUNDUP(Y367/H367,0)*0.02175),"")</f>
        <v>2.4794999999999998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1754.4</v>
      </c>
      <c r="BN367" s="64">
        <f t="shared" ref="BN367:BN373" si="59">IFERROR(Y367*I367/H367,"0")</f>
        <v>1764.72</v>
      </c>
      <c r="BO367" s="64">
        <f t="shared" ref="BO367:BO373" si="60">IFERROR(1/J367*(X367/H367),"0")</f>
        <v>2.3611111111111107</v>
      </c>
      <c r="BP367" s="64">
        <f t="shared" ref="BP367:BP373" si="61">IFERROR(1/J367*(Y367/H367),"0")</f>
        <v>2.375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500</v>
      </c>
      <c r="Y368" s="616">
        <f t="shared" si="57"/>
        <v>510</v>
      </c>
      <c r="Z368" s="36">
        <f>IFERROR(IF(Y368=0,"",ROUNDUP(Y368/H368,0)*0.02175),"")</f>
        <v>0.73949999999999994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516</v>
      </c>
      <c r="BN368" s="64">
        <f t="shared" si="59"/>
        <v>526.32000000000005</v>
      </c>
      <c r="BO368" s="64">
        <f t="shared" si="60"/>
        <v>0.69444444444444442</v>
      </c>
      <c r="BP368" s="64">
        <f t="shared" si="61"/>
        <v>0.70833333333333326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870</v>
      </c>
      <c r="Y369" s="616">
        <f t="shared" si="57"/>
        <v>870</v>
      </c>
      <c r="Z369" s="36">
        <f>IFERROR(IF(Y369=0,"",ROUNDUP(Y369/H369,0)*0.02175),"")</f>
        <v>1.2614999999999998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897.84</v>
      </c>
      <c r="BN369" s="64">
        <f t="shared" si="59"/>
        <v>897.84</v>
      </c>
      <c r="BO369" s="64">
        <f t="shared" si="60"/>
        <v>1.2083333333333333</v>
      </c>
      <c r="BP369" s="64">
        <f t="shared" si="61"/>
        <v>1.2083333333333333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204.66666666666666</v>
      </c>
      <c r="Y374" s="617">
        <f>IFERROR(Y367/H367,"0")+IFERROR(Y368/H368,"0")+IFERROR(Y369/H369,"0")+IFERROR(Y370/H370,"0")+IFERROR(Y371/H371,"0")+IFERROR(Y372/H372,"0")+IFERROR(Y373/H373,"0")</f>
        <v>206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4.4804999999999993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3070</v>
      </c>
      <c r="Y375" s="617">
        <f>IFERROR(SUM(Y367:Y373),"0")</f>
        <v>3090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1200</v>
      </c>
      <c r="Y377" s="616">
        <f>IFERROR(IF(X377="",0,CEILING((X377/$H377),1)*$H377),"")</f>
        <v>1200</v>
      </c>
      <c r="Z377" s="36">
        <f>IFERROR(IF(Y377=0,"",ROUNDUP(Y377/H377,0)*0.02175),"")</f>
        <v>1.7399999999999998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1238.4000000000001</v>
      </c>
      <c r="BN377" s="64">
        <f>IFERROR(Y377*I377/H377,"0")</f>
        <v>1238.4000000000001</v>
      </c>
      <c r="BO377" s="64">
        <f>IFERROR(1/J377*(X377/H377),"0")</f>
        <v>1.6666666666666665</v>
      </c>
      <c r="BP377" s="64">
        <f>IFERROR(1/J377*(Y377/H377),"0")</f>
        <v>1.6666666666666665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80</v>
      </c>
      <c r="Y379" s="617">
        <f>IFERROR(Y377/H377,"0")+IFERROR(Y378/H378,"0")</f>
        <v>80</v>
      </c>
      <c r="Z379" s="617">
        <f>IFERROR(IF(Z377="",0,Z377),"0")+IFERROR(IF(Z378="",0,Z378),"0")</f>
        <v>1.7399999999999998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1200</v>
      </c>
      <c r="Y380" s="617">
        <f>IFERROR(SUM(Y377:Y378),"0")</f>
        <v>1200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500</v>
      </c>
      <c r="Y404" s="616">
        <f>IFERROR(IF(X404="",0,CEILING((X404/$H404),1)*$H404),"")</f>
        <v>504</v>
      </c>
      <c r="Z404" s="36">
        <f>IFERROR(IF(Y404=0,"",ROUNDUP(Y404/H404,0)*0.01898),"")</f>
        <v>1.06288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528.83333333333337</v>
      </c>
      <c r="BN404" s="64">
        <f>IFERROR(Y404*I404/H404,"0")</f>
        <v>533.06399999999996</v>
      </c>
      <c r="BO404" s="64">
        <f>IFERROR(1/J404*(X404/H404),"0")</f>
        <v>0.86805555555555558</v>
      </c>
      <c r="BP404" s="64">
        <f>IFERROR(1/J404*(Y404/H404),"0")</f>
        <v>0.875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55.555555555555557</v>
      </c>
      <c r="Y408" s="617">
        <f>IFERROR(Y404/H404,"0")+IFERROR(Y405/H405,"0")+IFERROR(Y406/H406,"0")+IFERROR(Y407/H407,"0")</f>
        <v>56</v>
      </c>
      <c r="Z408" s="617">
        <f>IFERROR(IF(Z404="",0,Z404),"0")+IFERROR(IF(Z405="",0,Z405),"0")+IFERROR(IF(Z406="",0,Z406),"0")+IFERROR(IF(Z407="",0,Z407),"0")</f>
        <v>1.06288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500</v>
      </c>
      <c r="Y409" s="617">
        <f>IFERROR(SUM(Y404:Y407),"0")</f>
        <v>504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1400</v>
      </c>
      <c r="Y467" s="616">
        <f t="shared" si="68"/>
        <v>1404.48</v>
      </c>
      <c r="Z467" s="36">
        <f t="shared" si="69"/>
        <v>3.1813600000000002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1495.4545454545455</v>
      </c>
      <c r="BN467" s="64">
        <f t="shared" si="71"/>
        <v>1500.2399999999998</v>
      </c>
      <c r="BO467" s="64">
        <f t="shared" si="72"/>
        <v>2.5495337995337994</v>
      </c>
      <c r="BP467" s="64">
        <f t="shared" si="73"/>
        <v>2.5576923076923079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600</v>
      </c>
      <c r="Y469" s="616">
        <f t="shared" si="68"/>
        <v>601.92000000000007</v>
      </c>
      <c r="Z469" s="36">
        <f t="shared" si="69"/>
        <v>1.36344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640.90909090909088</v>
      </c>
      <c r="BN469" s="64">
        <f t="shared" si="71"/>
        <v>642.96</v>
      </c>
      <c r="BO469" s="64">
        <f t="shared" si="72"/>
        <v>1.0926573426573427</v>
      </c>
      <c r="BP469" s="64">
        <f t="shared" si="73"/>
        <v>1.0961538461538463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378.78787878787875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380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4.5448000000000004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2000</v>
      </c>
      <c r="Y482" s="617">
        <f>IFERROR(SUM(Y465:Y480),"0")</f>
        <v>2006.4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600</v>
      </c>
      <c r="Y484" s="616">
        <f>IFERROR(IF(X484="",0,CEILING((X484/$H484),1)*$H484),"")</f>
        <v>601.92000000000007</v>
      </c>
      <c r="Z484" s="36">
        <f>IFERROR(IF(Y484=0,"",ROUNDUP(Y484/H484,0)*0.01196),"")</f>
        <v>1.36344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640.90909090909088</v>
      </c>
      <c r="BN484" s="64">
        <f>IFERROR(Y484*I484/H484,"0")</f>
        <v>642.96</v>
      </c>
      <c r="BO484" s="64">
        <f>IFERROR(1/J484*(X484/H484),"0")</f>
        <v>1.0926573426573427</v>
      </c>
      <c r="BP484" s="64">
        <f>IFERROR(1/J484*(Y484/H484),"0")</f>
        <v>1.0961538461538463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113.63636363636363</v>
      </c>
      <c r="Y487" s="617">
        <f>IFERROR(Y484/H484,"0")+IFERROR(Y485/H485,"0")+IFERROR(Y486/H486,"0")</f>
        <v>114.00000000000001</v>
      </c>
      <c r="Z487" s="617">
        <f>IFERROR(IF(Z484="",0,Z484),"0")+IFERROR(IF(Z485="",0,Z485),"0")+IFERROR(IF(Z486="",0,Z486),"0")</f>
        <v>1.36344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600</v>
      </c>
      <c r="Y488" s="617">
        <f>IFERROR(SUM(Y484:Y486),"0")</f>
        <v>601.92000000000007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100</v>
      </c>
      <c r="Y490" s="616">
        <f t="shared" ref="Y490:Y498" si="74">IFERROR(IF(X490="",0,CEILING((X490/$H490),1)*$H490),"")</f>
        <v>100.32000000000001</v>
      </c>
      <c r="Z490" s="36">
        <f>IFERROR(IF(Y490=0,"",ROUNDUP(Y490/H490,0)*0.01196),"")</f>
        <v>0.22724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106.81818181818181</v>
      </c>
      <c r="BN490" s="64">
        <f t="shared" ref="BN490:BN498" si="76">IFERROR(Y490*I490/H490,"0")</f>
        <v>107.16</v>
      </c>
      <c r="BO490" s="64">
        <f t="shared" ref="BO490:BO498" si="77">IFERROR(1/J490*(X490/H490),"0")</f>
        <v>0.18210955710955709</v>
      </c>
      <c r="BP490" s="64">
        <f t="shared" ref="BP490:BP498" si="78">IFERROR(1/J490*(Y490/H490),"0")</f>
        <v>0.18269230769230771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200</v>
      </c>
      <c r="Y491" s="616">
        <f t="shared" si="74"/>
        <v>200.64000000000001</v>
      </c>
      <c r="Z491" s="36">
        <f>IFERROR(IF(Y491=0,"",ROUNDUP(Y491/H491,0)*0.01196),"")</f>
        <v>0.45448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213.63636363636363</v>
      </c>
      <c r="BN491" s="64">
        <f t="shared" si="76"/>
        <v>214.32</v>
      </c>
      <c r="BO491" s="64">
        <f t="shared" si="77"/>
        <v>0.36421911421911418</v>
      </c>
      <c r="BP491" s="64">
        <f t="shared" si="78"/>
        <v>0.36538461538461542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700</v>
      </c>
      <c r="Y492" s="616">
        <f t="shared" si="74"/>
        <v>702.24</v>
      </c>
      <c r="Z492" s="36">
        <f>IFERROR(IF(Y492=0,"",ROUNDUP(Y492/H492,0)*0.01196),"")</f>
        <v>1.5906800000000001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747.72727272727275</v>
      </c>
      <c r="BN492" s="64">
        <f t="shared" si="76"/>
        <v>750.11999999999989</v>
      </c>
      <c r="BO492" s="64">
        <f t="shared" si="77"/>
        <v>1.2747668997668997</v>
      </c>
      <c r="BP492" s="64">
        <f t="shared" si="78"/>
        <v>1.278846153846154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189.39393939393938</v>
      </c>
      <c r="Y499" s="617">
        <f>IFERROR(Y490/H490,"0")+IFERROR(Y491/H491,"0")+IFERROR(Y492/H492,"0")+IFERROR(Y493/H493,"0")+IFERROR(Y494/H494,"0")+IFERROR(Y495/H495,"0")+IFERROR(Y496/H496,"0")+IFERROR(Y497/H497,"0")+IFERROR(Y498/H498,"0")</f>
        <v>190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2.2724000000000002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1000</v>
      </c>
      <c r="Y500" s="617">
        <f>IFERROR(SUM(Y490:Y498),"0")</f>
        <v>1003.2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12455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12528.82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13147.89909473668</v>
      </c>
      <c r="Y558" s="617">
        <f>IFERROR(SUM(BN22:BN554),"0")</f>
        <v>13225.346999999998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22</v>
      </c>
      <c r="Y559" s="38">
        <f>ROUNDUP(SUM(BP22:BP554),0)</f>
        <v>22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13697.89909473668</v>
      </c>
      <c r="Y560" s="617">
        <f>GrossWeightTotalR+PalletQtyTotalR*25</f>
        <v>13775.346999999998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1941.6737528116842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1952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24.741330000000005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205.20000000000002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40</v>
      </c>
      <c r="E567" s="46">
        <f>IFERROR(Y86*1,"0")+IFERROR(Y87*1,"0")+IFERROR(Y88*1,"0")+IFERROR(Y92*1,"0")+IFERROR(Y93*1,"0")+IFERROR(Y94*1,"0")+IFERROR(Y95*1,"0")+IFERROR(Y96*1,"0")+IFERROR(Y97*1,"0")+IFERROR(Y98*1,"0")+IFERROR(Y99*1,"0")</f>
        <v>691.2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1110.6000000000001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142.80000000000001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1332.8999999999999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600.6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4290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504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3611.5200000000004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2025-05-08T07:27:58Z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