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08,05,25 Пенза ЛП погрузка на 11,05,25\"/>
    </mc:Choice>
  </mc:AlternateContent>
  <xr:revisionPtr revIDLastSave="0" documentId="13_ncr:1_{626003EB-4F40-4FF7-B001-54E6342C3F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Лист1!$T$1:$T$166</definedName>
    <definedName name="_xlnm.Print_Titles" localSheetId="0">Лист1!$2:$2</definedName>
    <definedName name="_xlnm.Print_Area" localSheetId="0">Лист1!$A$2:$G$155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3" i="1"/>
  <c r="U166" i="1" l="1"/>
  <c r="T166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N3" i="1"/>
  <c r="M3" i="1"/>
  <c r="J4" i="1"/>
  <c r="K4" i="1" s="1"/>
  <c r="P4" i="1" s="1"/>
  <c r="J5" i="1"/>
  <c r="K5" i="1" s="1"/>
  <c r="P5" i="1" s="1"/>
  <c r="J6" i="1"/>
  <c r="K6" i="1" s="1"/>
  <c r="P6" i="1" s="1"/>
  <c r="J7" i="1"/>
  <c r="K7" i="1" s="1"/>
  <c r="P7" i="1" s="1"/>
  <c r="J8" i="1"/>
  <c r="K8" i="1" s="1"/>
  <c r="P8" i="1" s="1"/>
  <c r="J9" i="1"/>
  <c r="K9" i="1" s="1"/>
  <c r="R9" i="1" s="1"/>
  <c r="S9" i="1" s="1"/>
  <c r="J10" i="1"/>
  <c r="K10" i="1" s="1"/>
  <c r="P10" i="1" s="1"/>
  <c r="J11" i="1"/>
  <c r="K11" i="1" s="1"/>
  <c r="R11" i="1" s="1"/>
  <c r="S11" i="1" s="1"/>
  <c r="J12" i="1"/>
  <c r="K12" i="1" s="1"/>
  <c r="P12" i="1" s="1"/>
  <c r="J13" i="1"/>
  <c r="K13" i="1" s="1"/>
  <c r="P13" i="1" s="1"/>
  <c r="J14" i="1"/>
  <c r="K14" i="1" s="1"/>
  <c r="P14" i="1" s="1"/>
  <c r="J15" i="1"/>
  <c r="K15" i="1" s="1"/>
  <c r="P15" i="1" s="1"/>
  <c r="J16" i="1"/>
  <c r="K16" i="1" s="1"/>
  <c r="P16" i="1" s="1"/>
  <c r="J17" i="1"/>
  <c r="K17" i="1" s="1"/>
  <c r="P17" i="1" s="1"/>
  <c r="J18" i="1"/>
  <c r="K18" i="1" s="1"/>
  <c r="P18" i="1" s="1"/>
  <c r="J19" i="1"/>
  <c r="K19" i="1" s="1"/>
  <c r="R19" i="1" s="1"/>
  <c r="S19" i="1" s="1"/>
  <c r="J20" i="1"/>
  <c r="K20" i="1" s="1"/>
  <c r="P20" i="1" s="1"/>
  <c r="J21" i="1"/>
  <c r="K21" i="1" s="1"/>
  <c r="P21" i="1" s="1"/>
  <c r="J22" i="1"/>
  <c r="K22" i="1" s="1"/>
  <c r="P22" i="1" s="1"/>
  <c r="J23" i="1"/>
  <c r="K23" i="1" s="1"/>
  <c r="P23" i="1" s="1"/>
  <c r="J24" i="1"/>
  <c r="K24" i="1" s="1"/>
  <c r="P24" i="1" s="1"/>
  <c r="J25" i="1"/>
  <c r="K25" i="1" s="1"/>
  <c r="P25" i="1" s="1"/>
  <c r="J26" i="1"/>
  <c r="K26" i="1" s="1"/>
  <c r="P26" i="1" s="1"/>
  <c r="J27" i="1"/>
  <c r="K27" i="1" s="1"/>
  <c r="R27" i="1" s="1"/>
  <c r="S27" i="1" s="1"/>
  <c r="J28" i="1"/>
  <c r="K28" i="1" s="1"/>
  <c r="P28" i="1" s="1"/>
  <c r="J29" i="1"/>
  <c r="K29" i="1" s="1"/>
  <c r="P29" i="1" s="1"/>
  <c r="J30" i="1"/>
  <c r="K30" i="1" s="1"/>
  <c r="P30" i="1" s="1"/>
  <c r="J31" i="1"/>
  <c r="K31" i="1" s="1"/>
  <c r="P31" i="1" s="1"/>
  <c r="J32" i="1"/>
  <c r="K32" i="1" s="1"/>
  <c r="P32" i="1" s="1"/>
  <c r="J33" i="1"/>
  <c r="K33" i="1" s="1"/>
  <c r="P33" i="1" s="1"/>
  <c r="J34" i="1"/>
  <c r="K34" i="1" s="1"/>
  <c r="P34" i="1" s="1"/>
  <c r="J35" i="1"/>
  <c r="K35" i="1" s="1"/>
  <c r="R35" i="1" s="1"/>
  <c r="S35" i="1" s="1"/>
  <c r="J36" i="1"/>
  <c r="K36" i="1" s="1"/>
  <c r="P36" i="1" s="1"/>
  <c r="J37" i="1"/>
  <c r="K37" i="1" s="1"/>
  <c r="P37" i="1" s="1"/>
  <c r="J38" i="1"/>
  <c r="K38" i="1" s="1"/>
  <c r="P38" i="1" s="1"/>
  <c r="J39" i="1"/>
  <c r="K39" i="1" s="1"/>
  <c r="P39" i="1" s="1"/>
  <c r="J40" i="1"/>
  <c r="K40" i="1" s="1"/>
  <c r="P40" i="1" s="1"/>
  <c r="J41" i="1"/>
  <c r="K41" i="1" s="1"/>
  <c r="P41" i="1" s="1"/>
  <c r="J42" i="1"/>
  <c r="K42" i="1" s="1"/>
  <c r="P42" i="1" s="1"/>
  <c r="J43" i="1"/>
  <c r="K43" i="1" s="1"/>
  <c r="P43" i="1" s="1"/>
  <c r="J44" i="1"/>
  <c r="K44" i="1" s="1"/>
  <c r="P44" i="1" s="1"/>
  <c r="J45" i="1"/>
  <c r="K45" i="1" s="1"/>
  <c r="P45" i="1" s="1"/>
  <c r="J46" i="1"/>
  <c r="K46" i="1" s="1"/>
  <c r="P46" i="1" s="1"/>
  <c r="J47" i="1"/>
  <c r="K47" i="1" s="1"/>
  <c r="P47" i="1" s="1"/>
  <c r="J48" i="1"/>
  <c r="K48" i="1" s="1"/>
  <c r="P48" i="1" s="1"/>
  <c r="J49" i="1"/>
  <c r="K49" i="1" s="1"/>
  <c r="P49" i="1" s="1"/>
  <c r="J50" i="1"/>
  <c r="K50" i="1" s="1"/>
  <c r="P50" i="1" s="1"/>
  <c r="J51" i="1"/>
  <c r="K51" i="1" s="1"/>
  <c r="P51" i="1" s="1"/>
  <c r="J52" i="1"/>
  <c r="K52" i="1" s="1"/>
  <c r="P52" i="1" s="1"/>
  <c r="J53" i="1"/>
  <c r="K53" i="1" s="1"/>
  <c r="P53" i="1" s="1"/>
  <c r="J54" i="1"/>
  <c r="K54" i="1" s="1"/>
  <c r="P54" i="1" s="1"/>
  <c r="J55" i="1"/>
  <c r="K55" i="1" s="1"/>
  <c r="P55" i="1" s="1"/>
  <c r="J56" i="1"/>
  <c r="K56" i="1" s="1"/>
  <c r="P56" i="1" s="1"/>
  <c r="J57" i="1"/>
  <c r="K57" i="1" s="1"/>
  <c r="P57" i="1" s="1"/>
  <c r="J58" i="1"/>
  <c r="K58" i="1" s="1"/>
  <c r="P58" i="1" s="1"/>
  <c r="J59" i="1"/>
  <c r="K59" i="1" s="1"/>
  <c r="R59" i="1" s="1"/>
  <c r="S59" i="1" s="1"/>
  <c r="J60" i="1"/>
  <c r="K60" i="1" s="1"/>
  <c r="P60" i="1" s="1"/>
  <c r="J61" i="1"/>
  <c r="K61" i="1" s="1"/>
  <c r="P61" i="1" s="1"/>
  <c r="J62" i="1"/>
  <c r="K62" i="1" s="1"/>
  <c r="P62" i="1" s="1"/>
  <c r="J63" i="1"/>
  <c r="K63" i="1" s="1"/>
  <c r="P63" i="1" s="1"/>
  <c r="J64" i="1"/>
  <c r="K64" i="1" s="1"/>
  <c r="P64" i="1" s="1"/>
  <c r="J65" i="1"/>
  <c r="K65" i="1" s="1"/>
  <c r="P65" i="1" s="1"/>
  <c r="J66" i="1"/>
  <c r="K66" i="1" s="1"/>
  <c r="P66" i="1" s="1"/>
  <c r="J67" i="1"/>
  <c r="K67" i="1" s="1"/>
  <c r="P67" i="1" s="1"/>
  <c r="J68" i="1"/>
  <c r="K68" i="1" s="1"/>
  <c r="P68" i="1" s="1"/>
  <c r="J69" i="1"/>
  <c r="K69" i="1" s="1"/>
  <c r="P69" i="1" s="1"/>
  <c r="J70" i="1"/>
  <c r="K70" i="1" s="1"/>
  <c r="P70" i="1" s="1"/>
  <c r="J71" i="1"/>
  <c r="K71" i="1" s="1"/>
  <c r="P71" i="1" s="1"/>
  <c r="J72" i="1"/>
  <c r="K72" i="1" s="1"/>
  <c r="P72" i="1" s="1"/>
  <c r="J73" i="1"/>
  <c r="K73" i="1" s="1"/>
  <c r="P73" i="1" s="1"/>
  <c r="J74" i="1"/>
  <c r="K74" i="1" s="1"/>
  <c r="P74" i="1" s="1"/>
  <c r="J75" i="1"/>
  <c r="K75" i="1" s="1"/>
  <c r="P75" i="1" s="1"/>
  <c r="J76" i="1"/>
  <c r="K76" i="1" s="1"/>
  <c r="P76" i="1" s="1"/>
  <c r="J77" i="1"/>
  <c r="K77" i="1" s="1"/>
  <c r="P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3" i="1"/>
  <c r="K3" i="1" s="1"/>
  <c r="P3" i="1" s="1"/>
  <c r="R45" i="1" l="1"/>
  <c r="S45" i="1" s="1"/>
  <c r="R33" i="1"/>
  <c r="S33" i="1" s="1"/>
  <c r="R73" i="1"/>
  <c r="S73" i="1" s="1"/>
  <c r="R25" i="1"/>
  <c r="S25" i="1" s="1"/>
  <c r="R61" i="1"/>
  <c r="S61" i="1" s="1"/>
  <c r="R53" i="1"/>
  <c r="S53" i="1" s="1"/>
  <c r="R74" i="1"/>
  <c r="S74" i="1" s="1"/>
  <c r="R46" i="1"/>
  <c r="S46" i="1" s="1"/>
  <c r="R26" i="1"/>
  <c r="S26" i="1" s="1"/>
  <c r="R40" i="1"/>
  <c r="S40" i="1" s="1"/>
  <c r="R56" i="1"/>
  <c r="S56" i="1" s="1"/>
  <c r="R34" i="1"/>
  <c r="S34" i="1" s="1"/>
  <c r="R65" i="1"/>
  <c r="S65" i="1" s="1"/>
  <c r="R37" i="1"/>
  <c r="S37" i="1" s="1"/>
  <c r="R17" i="1"/>
  <c r="S17" i="1" s="1"/>
  <c r="R41" i="1"/>
  <c r="S41" i="1" s="1"/>
  <c r="R28" i="1"/>
  <c r="S28" i="1" s="1"/>
  <c r="P9" i="1"/>
  <c r="R63" i="1"/>
  <c r="S63" i="1" s="1"/>
  <c r="R14" i="1"/>
  <c r="S14" i="1" s="1"/>
  <c r="R6" i="1"/>
  <c r="S6" i="1" s="1"/>
  <c r="R67" i="1"/>
  <c r="S67" i="1" s="1"/>
  <c r="R70" i="1"/>
  <c r="S70" i="1" s="1"/>
  <c r="R57" i="1"/>
  <c r="S57" i="1" s="1"/>
  <c r="R42" i="1"/>
  <c r="S42" i="1" s="1"/>
  <c r="R30" i="1"/>
  <c r="S30" i="1" s="1"/>
  <c r="R21" i="1"/>
  <c r="S21" i="1" s="1"/>
  <c r="R13" i="1"/>
  <c r="S13" i="1" s="1"/>
  <c r="R5" i="1"/>
  <c r="S5" i="1" s="1"/>
  <c r="R69" i="1"/>
  <c r="S69" i="1" s="1"/>
  <c r="R49" i="1"/>
  <c r="S49" i="1" s="1"/>
  <c r="R58" i="1"/>
  <c r="S58" i="1" s="1"/>
  <c r="R71" i="1"/>
  <c r="S71" i="1" s="1"/>
  <c r="R3" i="1"/>
  <c r="S3" i="1" s="1"/>
  <c r="R66" i="1"/>
  <c r="S66" i="1" s="1"/>
  <c r="R54" i="1"/>
  <c r="S54" i="1" s="1"/>
  <c r="R38" i="1"/>
  <c r="S38" i="1" s="1"/>
  <c r="R29" i="1"/>
  <c r="S29" i="1" s="1"/>
  <c r="R18" i="1"/>
  <c r="S18" i="1" s="1"/>
  <c r="R10" i="1"/>
  <c r="S10" i="1" s="1"/>
  <c r="R22" i="1"/>
  <c r="S22" i="1" s="1"/>
  <c r="R32" i="1"/>
  <c r="S32" i="1" s="1"/>
  <c r="R50" i="1"/>
  <c r="S50" i="1" s="1"/>
  <c r="R62" i="1"/>
  <c r="S62" i="1" s="1"/>
  <c r="R72" i="1"/>
  <c r="S72" i="1" s="1"/>
  <c r="P35" i="1"/>
  <c r="P19" i="1"/>
  <c r="R76" i="1"/>
  <c r="S76" i="1" s="1"/>
  <c r="R68" i="1"/>
  <c r="S68" i="1" s="1"/>
  <c r="R64" i="1"/>
  <c r="S64" i="1" s="1"/>
  <c r="R60" i="1"/>
  <c r="S60" i="1" s="1"/>
  <c r="R52" i="1"/>
  <c r="S52" i="1" s="1"/>
  <c r="R48" i="1"/>
  <c r="S48" i="1" s="1"/>
  <c r="R44" i="1"/>
  <c r="S44" i="1" s="1"/>
  <c r="R36" i="1"/>
  <c r="S36" i="1" s="1"/>
  <c r="R24" i="1"/>
  <c r="S24" i="1" s="1"/>
  <c r="R20" i="1"/>
  <c r="S20" i="1" s="1"/>
  <c r="R16" i="1"/>
  <c r="S16" i="1" s="1"/>
  <c r="R12" i="1"/>
  <c r="S12" i="1" s="1"/>
  <c r="R8" i="1"/>
  <c r="S8" i="1" s="1"/>
  <c r="R4" i="1"/>
  <c r="S4" i="1" s="1"/>
  <c r="P59" i="1"/>
  <c r="P27" i="1"/>
  <c r="P11" i="1"/>
  <c r="R75" i="1"/>
  <c r="S75" i="1" s="1"/>
  <c r="R55" i="1"/>
  <c r="S55" i="1" s="1"/>
  <c r="R51" i="1"/>
  <c r="S51" i="1" s="1"/>
  <c r="R47" i="1"/>
  <c r="S47" i="1" s="1"/>
  <c r="R43" i="1"/>
  <c r="S43" i="1" s="1"/>
  <c r="R39" i="1"/>
  <c r="S39" i="1" s="1"/>
  <c r="R31" i="1"/>
  <c r="S31" i="1" s="1"/>
  <c r="R23" i="1"/>
  <c r="S23" i="1" s="1"/>
  <c r="R15" i="1"/>
  <c r="S15" i="1" s="1"/>
  <c r="R7" i="1"/>
  <c r="S7" i="1" s="1"/>
  <c r="R77" i="1"/>
  <c r="S77" i="1" s="1"/>
</calcChain>
</file>

<file path=xl/sharedStrings.xml><?xml version="1.0" encoding="utf-8"?>
<sst xmlns="http://schemas.openxmlformats.org/spreadsheetml/2006/main" count="185" uniqueCount="183">
  <si>
    <t>Итого</t>
  </si>
  <si>
    <t>Входящая цена</t>
  </si>
  <si>
    <t xml:space="preserve"> 201  Ветчина Нежная ТМ Особый рецепт, (2,5кг), ПОКОМ</t>
  </si>
  <si>
    <t xml:space="preserve"> 253  Сосиски Ганноверские   ПОКОМ</t>
  </si>
  <si>
    <t xml:space="preserve"> 229  Колбаса Молочная Дугушка, в/у, ВЕС, ТМ Стародворье   ПОКОМ</t>
  </si>
  <si>
    <t xml:space="preserve"> 242  Колбаса Сервелат ЗАПЕЧ.Дугушка ТМ Стародворье, вектор, в/к     ПОКОМ</t>
  </si>
  <si>
    <t xml:space="preserve"> 239  Колбаса Салями запеч Дугушка, оболочка вектор, ВЕС, ТМ Стародворье  ПОКОМ</t>
  </si>
  <si>
    <t xml:space="preserve"> 318  Сосиски Датские ТМ Зареченские, ВЕС  ПОКОМ</t>
  </si>
  <si>
    <t xml:space="preserve"> 250  Сардельки стародворские с говядиной в обол. NDX, ВЕС. ПОКОМ</t>
  </si>
  <si>
    <t xml:space="preserve"> 236  Колбаса Рубленая ЗАПЕЧ. Дугушка ТМ Стародворье, вектор, в/к    ПОКОМ</t>
  </si>
  <si>
    <t xml:space="preserve"> 017  Сосиски Вязанка Сливочные, Вязанка амицел ВЕС.ПОКОМ</t>
  </si>
  <si>
    <t xml:space="preserve"> 316  Колбаса Нежная ТМ Зареченские ВЕС  ПОКОМ</t>
  </si>
  <si>
    <t xml:space="preserve"> 265  Колбаса Балыкбургская, ВЕС, ТМ Баварушка  ПОКОМ</t>
  </si>
  <si>
    <t xml:space="preserve"> 200  Ветчина Дугушка ТМ Стародворье, вектор в/у    ПОКОМ</t>
  </si>
  <si>
    <t xml:space="preserve"> 266  Колбаса Филейбургская с сочным окороком, ВЕС, ТМ Баварушка  ПОКОМ</t>
  </si>
  <si>
    <t xml:space="preserve"> 016  Сосиски Вязанка Молочные, Вязанка вискофан  ВЕС.ПОКОМ</t>
  </si>
  <si>
    <t xml:space="preserve"> 257  Сосиски Молочные оригинальные ТМ Особый рецепт, ВЕС.   ПОКОМ</t>
  </si>
  <si>
    <t xml:space="preserve"> 248  Сардельки Сочные ТМ Особый рецепт,   ПОКОМ</t>
  </si>
  <si>
    <t xml:space="preserve"> 244  Колбаса Сервелат Кремлевский, ВЕС. ПОКОМ</t>
  </si>
  <si>
    <t xml:space="preserve"> 344  Колбаса Сочинка по-европейски с сочной грудинкой ТМ Стародворье, ВЕС ПОКОМ</t>
  </si>
  <si>
    <t xml:space="preserve"> 347  Колбаса Сочинка рубленая с сочным окороком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</si>
  <si>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</si>
  <si>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255  Сосиски Молочные для завтрака ТМ Особый рецепт, п/а МГС, ВЕС, ТМ Стародворье  ПОКОМ</t>
  </si>
  <si>
    <t xml:space="preserve"> 243  Колбаса Сервелат Зернистый, ВЕС.  ПОКОМ</t>
  </si>
  <si>
    <t xml:space="preserve"> 345  Колбаса Сочинка по-фински с сочным окроком ТМ Стародворье ВЕС ПОКОМ</t>
  </si>
  <si>
    <t xml:space="preserve"> 267  Колбаса Салями Филейбургская зернистая, оболочка фиброуз, ВЕС, ТМ Баварушка  ПОКОМ</t>
  </si>
  <si>
    <t xml:space="preserve"> 247  Сардельки Нежные, ВЕС.  ПОКОМ</t>
  </si>
  <si>
    <t xml:space="preserve"> 273  Сосиски Сочинки с сочной грудинкой, МГС 0.4кг,   ПОКОМ</t>
  </si>
  <si>
    <t xml:space="preserve"> 410  Сосиски Баварские с сыром ТМ Стародворье 0,35 кг. ПОКОМ</t>
  </si>
  <si>
    <t xml:space="preserve"> 032  Сосиски Вязанка Сливочные, Вязанка амицел МГС, 0.45кг, ПОКОМ</t>
  </si>
  <si>
    <t xml:space="preserve"> 030  Сосиски Вязанка Молочные, Вязанка вискофан МГС, 0.45кг, ПОКОМ</t>
  </si>
  <si>
    <t xml:space="preserve"> 225  Колбаса Дугушка со шпиком, ВЕС, ТМ Стародворье   ПОКОМ</t>
  </si>
  <si>
    <t xml:space="preserve"> 005  Колбаса Докторская ГОСТ, Вязанка вектор,ВЕС. ПОКОМ</t>
  </si>
  <si>
    <t xml:space="preserve"> 271  Колбаса Сервелат Левантский ТМ Особый Рецепт, ВЕС. ПОКОМ</t>
  </si>
  <si>
    <t xml:space="preserve"> 283  Сосиски Сочинки, ВЕС, ТМ Стародворье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</si>
  <si>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</si>
  <si>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</si>
  <si>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215  Колбаса Докторская ГОСТ Дугушка, ВЕС, ТМ Стародворье ПОКОМ</t>
  </si>
  <si>
    <t xml:space="preserve"> 297  Колбаса Мясорубская с рубленой грудинкой ВЕС ТМ Стародворье  ПОКОМ</t>
  </si>
  <si>
    <t xml:space="preserve"> 278  Сосиски Сочинки с сочным окороком, МГС 0.4кг,   ПОКОМ</t>
  </si>
  <si>
    <t xml:space="preserve"> 321  Колбаса Сервелат Пражский ТМ Зареченские, ВЕС ПОКОМ</t>
  </si>
  <si>
    <t xml:space="preserve"> 251  Сосиски Баварские, ВЕС.  ПОКОМ</t>
  </si>
  <si>
    <t xml:space="preserve"> 324  Ветчина Филейская ТМ Вязанка Столичная 0,45 кг ПОКОМ</t>
  </si>
  <si>
    <t xml:space="preserve"> 281  Сосиски Молочные для завтрака ТМ Особый рецепт, 0,4кг  ПОКОМ</t>
  </si>
  <si>
    <t xml:space="preserve"> 263  Шпикачки Стародворские, ВЕС.  ПОКОМ</t>
  </si>
  <si>
    <t xml:space="preserve"> 023  Колбаса Докторская ГОСТ, Вязанка вектор, 0,4 кг, ПОКОМ</t>
  </si>
  <si>
    <t xml:space="preserve"> 364  Сардельки Филейские Вязанка ВЕС NDX ТМ Вязанка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</si>
  <si>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</si>
  <si>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</si>
  <si>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012  Колбаса Сервелат Столичный, Вязанка фиброуз в/у, ПОКОМ</t>
  </si>
  <si>
    <t xml:space="preserve"> 329  Сардельки Сочинки с сыром Стародворье ТМ, 0,4 кг. ПОКОМ</t>
  </si>
  <si>
    <t xml:space="preserve"> 272  Колбаса Сервелат Филедворский, фиброуз, в/у 0,35 кг срез,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</si>
  <si>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</si>
  <si>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</si>
  <si>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309  Сосиски Сочинки с сыром 0,4 кг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</si>
  <si>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</si>
  <si>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328  Сардельки Сочинки Стародворье ТМ  0,4 кг ПОКОМ</t>
  </si>
  <si>
    <t xml:space="preserve"> 296  Колбаса Мясорубская с рубленой грудинкой 0,35кг срез ТМ Стародворье  ПОКОМ</t>
  </si>
  <si>
    <t xml:space="preserve"> 115  Колбаса Салями Филейбургская зернистая,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</si>
  <si>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</si>
  <si>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</si>
  <si>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034  Сосиски Рубленые, Вязанка вискофан МГС, 0.5кг, ПОКОМ</t>
  </si>
  <si>
    <t xml:space="preserve"> 335  Колбаса Сливушка ТМ Вязанка. ВЕС.  ПОКОМ </t>
  </si>
  <si>
    <t xml:space="preserve"> 011  Колбаса Салями Финская, Вязанка фиброуз в/у, ПОКОМ</t>
  </si>
  <si>
    <t xml:space="preserve"> 388  Сосиски Восточные Халяль ТМ Вязанка 0,33 кг АК. ПОКОМ</t>
  </si>
  <si>
    <t xml:space="preserve"> 029  Сосиски Венские, Вязанка NDX МГС, 0.5кг, ПОКОМ</t>
  </si>
  <si>
    <t xml:space="preserve"> 340  Сосиски Сочинки Молочные ТМ Стародворье, ВЕС ПОКОМ</t>
  </si>
  <si>
    <t xml:space="preserve"> 284  Сосиски Молокуши миникушай ТМ Вязанка, 0.45кг, ПОКОМ</t>
  </si>
  <si>
    <t xml:space="preserve"> 043  Ветчина Нежная ТМ Особый рецепт, п/а, 0,4кг    ПОКОМ</t>
  </si>
  <si>
    <t xml:space="preserve"> 387  Колбаса вареная Мусульманская Халяль ТМ Вязанка, 0,4 кг ПОКОМ</t>
  </si>
  <si>
    <t xml:space="preserve"> 336  Ветчина Сливушка с индейкой ТМ Вязанка. ВЕС  ПОКОМ</t>
  </si>
  <si>
    <t xml:space="preserve"> 330  Колбаса вареная Филейская ТМ Вязанка ТС Классическая ВЕС  ПОКОМ</t>
  </si>
  <si>
    <t xml:space="preserve"> 412  Сосиски Баварские ТМ Стародворье 0,35 кг ПОКОМ</t>
  </si>
  <si>
    <t xml:space="preserve"> 319  Колбаса вареная Филейская ТМ Вязанка ТС Классическая, 0,45 кг. ПОКОМ</t>
  </si>
  <si>
    <t xml:space="preserve"> 416  Сосиски Датские ТМ Особый рецепт, ВЕС  ПОКОМ</t>
  </si>
  <si>
    <t xml:space="preserve"> 436  Колбаса Молочная стародворская с молоком, ВЕС, ТМ Стародворье  ПОКОМ</t>
  </si>
  <si>
    <t xml:space="preserve"> 333  Колбаса Балыковая, Вязанка фиброуз в/у, ВЕС ПОКОМ</t>
  </si>
  <si>
    <t xml:space="preserve"> 363 Сардельки Левантские ТМ Особый Рецепт, ВЕС. ПОКОМ</t>
  </si>
  <si>
    <t xml:space="preserve"> 361  Колбаса Сервелат Филейбургский с копченой грудинкой, в/у 0,35 кг срез, БАВАРУШКА ПОКОМ</t>
  </si>
  <si>
    <t xml:space="preserve"> 298  Колбаса Сливушка ТМ Вязанка, 0,375кг,  ПОКОМ</t>
  </si>
  <si>
    <t xml:space="preserve"> 116  Колбаса Балыкбургская с копченым балыком, в/у 0,35 кг срез, БАВАРУШКА ПОКОМ</t>
  </si>
  <si>
    <t xml:space="preserve"> 305  Колбаса Сервелат Мясорубский с мелкорубленным окороком в/у  ТМ Стародворье ВЕС   ПОКОМ</t>
  </si>
  <si>
    <t xml:space="preserve"> 427  Колбаса Филедворская ТМ Стародворье в оболочке полиамид. ВЕС ПОКОМ</t>
  </si>
  <si>
    <t xml:space="preserve"> 331  Сосиски Сочинки по-баварски ВЕС ТМ Стародворье  Поком</t>
  </si>
  <si>
    <t xml:space="preserve"> 240  Колбаса Салями охотничья, ВЕС. ПОКОМ</t>
  </si>
  <si>
    <t xml:space="preserve"> 339  Колбаса вареная Филейская ТМ Вязанка ТС Классическая, 0,40 кг.  ПОКОМ</t>
  </si>
  <si>
    <t xml:space="preserve"> 452  Колбаса Со шпиком ВЕС большой батон ТМ Особый рецепт  ПОКОМ</t>
  </si>
  <si>
    <t xml:space="preserve"> 304  Колбаса Салями Мясорубская с рубленным шпиком ВЕС ТМ Стародворье  ПОКОМ</t>
  </si>
  <si>
    <t xml:space="preserve"> 440  Колбаса Любительская ТМ Вязанка в оболочке полиамид.ВЕС ПОКОМ 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</si>
  <si>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</si>
  <si>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</si>
  <si>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312  Ветчина Филейская ВЕС ТМ  Вязанка ТС Столичная  ПОКОМ</t>
  </si>
  <si>
    <t xml:space="preserve"> 317  Колбаса Сервелат Рижский ТМ Зареченские, ВЕС  ПОКОМ</t>
  </si>
  <si>
    <t xml:space="preserve"> 315  Колбаса вареная Молокуша ТМ Вязанка ВЕС, ПОКОМ</t>
  </si>
  <si>
    <t xml:space="preserve"> 460  Колбаса Стародворская Традиционная ВЕС ТМ Стародворье в оболочке полиамид. ПОКОМ</t>
  </si>
  <si>
    <t xml:space="preserve"> 342  Сосиски Сочинки Молочные ТМ Стародворье 0,4 кг ПОКОМ</t>
  </si>
  <si>
    <t xml:space="preserve"> 362  Колбаса Филейбургская с душистым чесноком, ВЕС, ТМ Баварушка  ПОКОМ</t>
  </si>
  <si>
    <t xml:space="preserve"> 291  Сосиски Молокуши миникушай ТМ Вязанка, 0.33кг, ПОКОМ</t>
  </si>
  <si>
    <t xml:space="preserve"> 464  Колбаса Стародворская Традиционная со шпиком оболочке полиамид ТМ Стародворье.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</si>
  <si>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</si>
  <si>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</si>
  <si>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</si>
  <si>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449  Колбаса Дугушка Стародворская ВЕС ТС Дугушка ПОКОМ</t>
  </si>
  <si>
    <t xml:space="preserve"> 466  Сосиски Ганноверские в оболочке амицел в модиф. газовой среде 0,5 кг ТМ Стародворье.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</si>
  <si>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</si>
  <si>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</si>
  <si>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484  Колбаса Филедворская по-стародворски ТМ Стародворье в оболочке полиамид 0,4 кг. ПОКОМ </t>
  </si>
  <si>
    <t xml:space="preserve"> 480  Колбаса Филейная оригинальная ТМ Особый рецепт в оболочке полиамид 0,4 кг. ПОКОМ</t>
  </si>
  <si>
    <t xml:space="preserve"> 470  Колбаса Филедворская со шпиком по-стародворски ТМ Стародворье в оболочке полиамид.ВЕС. ПОКОМ </t>
  </si>
  <si>
    <t xml:space="preserve"> 467  Колбаса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</si>
  <si>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</si>
  <si>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482  Колбаса Молочная по-стародворски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</si>
  <si>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</si>
  <si>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483  Колбаса Молочная Традиционная ТМ Стародворье в оболочке полиамид 0,4 кг. ПОКОМ </t>
  </si>
  <si>
    <t xml:space="preserve"> 465  Колбаса Филейная оригинальная ВЕС 0,8кг ТМ Особый рецепт в оболочке полиамид  ПОКОМ</t>
  </si>
  <si>
    <t xml:space="preserve"> 481  Колбаса Филейная оригинальная ВЕС 1,87кг ТМ Особый рецепт большой батон  ПОКОМ</t>
  </si>
  <si>
    <t xml:space="preserve"> 276  Колбаса Сливушка ТМ Вязанка в оболочке полиамид 0,45 кг  ПОКОМ</t>
  </si>
  <si>
    <t xml:space="preserve"> 326  Колбаса вареная Сочинка ТМ Стародворье,  0,45 кг. ПОКОМ</t>
  </si>
  <si>
    <t xml:space="preserve"> 463  Колбаса Молочная Традиционная в оболочке полиамид.ТМ Стародворье. ВЕС ПОКОМ</t>
  </si>
  <si>
    <t xml:space="preserve"> 408  Ветчина Сливушка с индейкой ТМ Вязанка, 0,4кг  ПОКОМ</t>
  </si>
  <si>
    <t xml:space="preserve"> 282  Колбаса Балыкбургская рубленая, в/у 0,35 кг срез, БАВАРУШКА ПОКОМ</t>
  </si>
  <si>
    <t xml:space="preserve"> 394  Колбаса полукопченая Аль-Ислами халяль ТМ Вязанка оболочка фиброуз в в/у 0,35 кг  ПОКОМ</t>
  </si>
  <si>
    <t xml:space="preserve"> 503 Колбаса Филейская со шпиком ТМ Вязанка в оболочке полиамид.ПОКОМ</t>
  </si>
  <si>
    <t xml:space="preserve"> 459  Колбаса Докторская Филейная 0,5кг ТМ Особый рецепт  ПОКОМ</t>
  </si>
  <si>
    <t xml:space="preserve"> 219  Колбаса Докторская Особая ТМ Особый рецепт, ВЕС  ПОКОМ</t>
  </si>
  <si>
    <t xml:space="preserve"> 231  Колбаса Молочная по-стародворски, ВЕС  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</si>
  <si>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</si>
  <si>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060  Колбаса Докторская стародворская  0,5 кг,ПОКОМ</t>
  </si>
  <si>
    <t xml:space="preserve"> 343  Сосиски Сочинки Сливочные ТМ Стародворье  0,4 кг</t>
  </si>
  <si>
    <t xml:space="preserve"> 341  Сосиски Сочинки Сливочные ТМ Стародворье ВЕС ПОКОМ</t>
  </si>
  <si>
    <t xml:space="preserve"> 059  Колбаса Докторская по-стародворски  0.5 кг, ПОКОМ</t>
  </si>
  <si>
    <t xml:space="preserve"> 354  Колбаса Рубленая запеченная ТМ Стародворье,ТС Дугушка  0,6 кг ПОКОМ</t>
  </si>
  <si>
    <t xml:space="preserve"> 506 Сосиски Филейские рубленые ТМ Вязанка в оболочке целлофан в м/г среде. ВЕС.ПОКОМ</t>
  </si>
  <si>
    <t xml:space="preserve"> 448  Сосиски Сливушки по-венски ТМ Вязанка. 0,3 кг ПОКОМ</t>
  </si>
  <si>
    <t xml:space="preserve"> 451 Сосиски Филейские ТМ Вязанка в оболочке целлофан 0,3 кг. ПОКОМ</t>
  </si>
  <si>
    <t xml:space="preserve"> 489  Сосиски Филейские Рубленые 0,3кг ТМ Вязанка  ПОКОМ</t>
  </si>
  <si>
    <t xml:space="preserve"> 450  Сосиски Молочные ТМ Вязанка в оболочке целлофан. 0,3 кг ПОКОМ</t>
  </si>
  <si>
    <t xml:space="preserve"> 337  Ветчина Сочинка ТМ Стародворье, 0,35 кг. ПОКОМ</t>
  </si>
  <si>
    <t xml:space="preserve"> 047  Кол Баварская, белков.обол. в термоусад. пакете 0.17 кг, ТМ Стародворье  ПОКОМ</t>
  </si>
  <si>
    <t xml:space="preserve"> 430  Колбаса Стародворская с окороком 0,4 кг. ТМ Стародворье в оболочке полиамид  ПОКОМ</t>
  </si>
  <si>
    <t xml:space="preserve"> 498  Колбаса Сочинка рубленая с сочным окороком 0,3кг ТМ Стародворье  ПОКОМ</t>
  </si>
  <si>
    <t>План на февраль Химич ОПТ (ПОКОМ)</t>
  </si>
  <si>
    <t xml:space="preserve"> 510  Ветчина Нежная ВЕС ТМ Зареченские  ПОКОМ</t>
  </si>
  <si>
    <t xml:space="preserve"> 348  Колбаса Молочная оригинальная ТМ Особый рецепт. большой батон, ВЕС ПОКОМ</t>
  </si>
  <si>
    <t xml:space="preserve"> 439  Колбаса Молочная ТС Дугушка в оболочке диплекс УВС.ГОСТ ВЕС ПОКОМ</t>
  </si>
  <si>
    <t xml:space="preserve"> 511 Колбаса Филейская со шпиком ТМ Вязанка 0,35 кг ПОКОМ</t>
  </si>
  <si>
    <t>501 Сосиски Филейские по-ганноверски ТМ Вязанка.в оболочке амицел в м.г.с ВЕС. ПОКОМ</t>
  </si>
  <si>
    <t xml:space="preserve"> 471  Сосиски Венские ТМ Стародворье в оболочке полиамид в м.г среде 0,6 кг. ПОКОМ</t>
  </si>
  <si>
    <t xml:space="preserve"> 374  Колбаса вареная Молокуша ТМ Вязанка 0,4 кг ПОКОМ</t>
  </si>
  <si>
    <t xml:space="preserve"> 500  Сосиски Сливушки по-венски ВЕС ТМ Вязанка  ПОКОМ</t>
  </si>
  <si>
    <t xml:space="preserve"> 512  Сосиски Филейские ТМ Вязанка ВЕС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</si>
  <si>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</si>
  <si>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490  Колбаса Сервелат Филейский ТМ Вязанка  0,3 кг. срез  ПОКОМ</t>
  </si>
  <si>
    <t xml:space="preserve"> 245  Колбаса Сервелатная по-стародворски, Фирм. фиброуз в/у ВЕС, ТМ Стародворье</t>
  </si>
  <si>
    <t xml:space="preserve"> 438  Колбаса вареная Филедворская ТМ Стародворье п/а ф/в 0,4 кг СК</t>
  </si>
  <si>
    <t xml:space="preserve"> 268  Сосиски Филейбургские с филе сочного окорока, ВЕС, ТМ Баварушка  ПОКОМ, кг</t>
  </si>
  <si>
    <t xml:space="preserve"> 431  Колбаса вареная Стародворская ТМ Стародворье с окороком полиамид вес СК</t>
  </si>
  <si>
    <t xml:space="preserve"> 433  Колбаса вареная Стародворская со шпиком ТМ Стародворье полиамид вес СК</t>
  </si>
  <si>
    <t xml:space="preserve"> 385  Колбаски Филейбургские с филе сочного окорока, 0,28кг ТМ Баварушка  ПОКОМ</t>
  </si>
  <si>
    <t xml:space="preserve"> 444  Колбаса вареная Филедворская с молоком ТМ Стародворье полиамид вес СК</t>
  </si>
  <si>
    <t xml:space="preserve"> 495  Колбаса Сочинка по-европейски с сочной грудинкой 0,3кг ТМ Стародворье  ПОКОМ</t>
  </si>
  <si>
    <t xml:space="preserve"> 505  Ветчина Стародворская ТМ Стародворье брикет 0,33 кг.  ПОКОМ</t>
  </si>
  <si>
    <t xml:space="preserve"> 320  Ветчина Нежная ТМ Зареченские ТС Зареченские продукты полиамид вес большой батон ЗП</t>
  </si>
  <si>
    <t xml:space="preserve"> 259  Сосиски Сливочные Дугушки ТМ Стародворье ТС Дугушка амицел мгс вес СК</t>
  </si>
  <si>
    <t xml:space="preserve"> 054  Колбаса вареная Филейбургская с филе сочного окорока ТМ Стародворье ТС Баварушка полиамид ф/в 0,45 кг СК</t>
  </si>
  <si>
    <t xml:space="preserve"> 325  Сосиски Сочинки по-баварски с сыром ТМ Стародворье полиамид мгс вес СК</t>
  </si>
  <si>
    <t>Вход-ротация-руб/кг</t>
  </si>
  <si>
    <t>Кострома</t>
  </si>
  <si>
    <t>Ротация 5%</t>
  </si>
  <si>
    <t>Руб\кг ЛП</t>
  </si>
  <si>
    <t>Наше Предложение</t>
  </si>
  <si>
    <t>Наше Предложение МИНИМАЛЬНАЯ ЦЕНА</t>
  </si>
  <si>
    <t>МИНУС Мотивация Елены 3руб\кг</t>
  </si>
  <si>
    <t>Руб\кг ЛП АПРЕЛЬ 2025</t>
  </si>
  <si>
    <t>ИТОГО:</t>
  </si>
  <si>
    <t>2809
2654</t>
  </si>
  <si>
    <t>2810
2655</t>
  </si>
  <si>
    <t>2816
3584</t>
  </si>
  <si>
    <t>2073
2187</t>
  </si>
  <si>
    <t>Код УТ</t>
  </si>
  <si>
    <t>Заводской код</t>
  </si>
  <si>
    <t>Заказ, шт</t>
  </si>
  <si>
    <t>Заказ,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</si>
</sst>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2" borderId="5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 wrapText="1"/>
    </xf>
    <xf numFmtId="3" fontId="5" fillId="0" borderId="9" xfId="0" applyNumberFormat="1" applyFont="1" applyBorder="1"/>
    <xf numFmtId="3" fontId="5" fillId="0" borderId="8" xfId="0" applyNumberFormat="1" applyFont="1" applyBorder="1"/>
    <xf numFmtId="4" fontId="0" fillId="0" borderId="4" xfId="0" applyNumberForma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4" fontId="0" fillId="0" borderId="2" xfId="0" applyNumberFormat="1" applyBorder="1"/>
    <xf numFmtId="4" fontId="1" fillId="0" borderId="2" xfId="0" applyNumberFormat="1" applyFont="1" applyBorder="1"/>
    <xf numFmtId="9" fontId="2" fillId="2" borderId="3" xfId="0" applyNumberFormat="1" applyFont="1" applyFill="1" applyBorder="1" applyAlignment="1">
      <alignment horizontal="center" vertical="center"/>
    </xf>
    <xf numFmtId="4" fontId="0" fillId="4" borderId="2" xfId="0" applyNumberFormat="1" applyFill="1" applyBorder="1"/>
    <xf numFmtId="4" fontId="0" fillId="0" borderId="0" xfId="0" applyNumberFormat="1"/>
    <xf numFmtId="0" fontId="4" fillId="2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4" fontId="0" fillId="0" borderId="13" xfId="0" applyNumberFormat="1" applyBorder="1"/>
    <xf numFmtId="0" fontId="1" fillId="5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4" fontId="0" fillId="0" borderId="14" xfId="0" applyNumberFormat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49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vertical="top"/>
    </xf>
    <xf numFmtId="0" fontId="5" fillId="3" borderId="17" xfId="0" applyFont="1" applyFill="1" applyBorder="1" applyAlignment="1">
      <alignment vertical="top"/>
    </xf>
    <xf numFmtId="0" fontId="3" fillId="3" borderId="17" xfId="0" applyFont="1" applyFill="1" applyBorder="1" applyAlignment="1">
      <alignment vertical="top" wrapText="1"/>
    </xf>
    <xf numFmtId="0" fontId="5" fillId="0" borderId="17" xfId="0" applyFont="1" applyBorder="1" applyAlignment="1">
      <alignment vertical="top"/>
    </xf>
    <xf numFmtId="0" fontId="3" fillId="0" borderId="17" xfId="0" applyFont="1" applyBorder="1" applyAlignment="1">
      <alignment vertical="top" wrapText="1"/>
    </xf>
    <xf numFmtId="0" fontId="5" fillId="0" borderId="17" xfId="0" applyFont="1" applyBorder="1"/>
    <xf numFmtId="0" fontId="5" fillId="0" borderId="17" xfId="0" applyFont="1" applyBorder="1" applyAlignment="1">
      <alignment horizontal="left"/>
    </xf>
    <xf numFmtId="49" fontId="1" fillId="0" borderId="3" xfId="0" applyNumberFormat="1" applyFont="1" applyBorder="1" applyAlignment="1">
      <alignment horizontal="center" vertical="center"/>
    </xf>
    <xf numFmtId="0" fontId="0" fillId="0" borderId="4" xfId="0" applyNumberFormat="1" applyBorder="1"/>
    <xf numFmtId="0" fontId="0" fillId="0" borderId="19" xfId="0" applyBorder="1"/>
    <xf numFmtId="0" fontId="0" fillId="0" borderId="6" xfId="0" applyNumberFormat="1" applyBorder="1"/>
    <xf numFmtId="0" fontId="0" fillId="0" borderId="20" xfId="0" applyBorder="1"/>
    <xf numFmtId="0" fontId="0" fillId="0" borderId="21" xfId="0" applyNumberFormat="1" applyBorder="1"/>
    <xf numFmtId="0" fontId="0" fillId="0" borderId="22" xfId="0" applyBorder="1"/>
    <xf numFmtId="0" fontId="1" fillId="0" borderId="1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/>
    </xf>
    <xf numFmtId="2" fontId="6" fillId="0" borderId="24" xfId="0" applyNumberFormat="1" applyFont="1" applyBorder="1" applyAlignment="1">
      <alignment horizontal="center"/>
    </xf>
    <xf numFmtId="3" fontId="5" fillId="0" borderId="25" xfId="0" applyNumberFormat="1" applyFont="1" applyBorder="1"/>
    <xf numFmtId="4" fontId="0" fillId="0" borderId="26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0" fillId="0" borderId="28" xfId="0" applyNumberFormat="1" applyBorder="1"/>
    <xf numFmtId="0" fontId="10" fillId="6" borderId="10" xfId="0" applyFont="1" applyFill="1" applyBorder="1" applyAlignment="1">
      <alignment horizontal="left"/>
    </xf>
    <xf numFmtId="0" fontId="9" fillId="6" borderId="29" xfId="0" applyFont="1" applyFill="1" applyBorder="1"/>
    <xf numFmtId="0" fontId="9" fillId="6" borderId="15" xfId="0" applyFont="1" applyFill="1" applyBorder="1"/>
    <xf numFmtId="0" fontId="9" fillId="6" borderId="12" xfId="0" applyFont="1" applyFill="1" applyBorder="1"/>
    <xf numFmtId="0" fontId="10" fillId="6" borderId="29" xfId="0" applyFont="1" applyFill="1" applyBorder="1" applyAlignment="1">
      <alignment horizontal="left"/>
    </xf>
    <xf numFmtId="4" fontId="5" fillId="3" borderId="16" xfId="0" applyNumberFormat="1" applyFont="1" applyFill="1" applyBorder="1" applyAlignment="1">
      <alignment vertical="top"/>
    </xf>
    <xf numFmtId="0" fontId="0" fillId="0" borderId="30" xfId="0" applyBorder="1"/>
    <xf numFmtId="0" fontId="0" fillId="0" borderId="31" xfId="0" applyBorder="1"/>
    <xf numFmtId="0" fontId="2" fillId="4" borderId="28" xfId="0" applyFont="1" applyFill="1" applyBorder="1" applyAlignment="1">
      <alignment horizontal="center" vertical="center" wrapText="1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E010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166"/>
  <sheetViews>
    <sheetView tabSelected="1" zoomScale="106" zoomScaleNormal="106" workbookViewId="0">
      <selection activeCell="AA16" sqref="AA16"/>
    </sheetView>
  </sheetViews>
  <sheetFormatPr defaultRowHeight="15" outlineLevelCol="1" x14ac:dyDescent="0.25"/>
  <cols>
    <col min="1" max="1" width="4.42578125" bestFit="1" customWidth="1"/>
    <col min="2" max="2" width="8.7109375" style="29" customWidth="1"/>
    <col min="4" max="4" width="60" customWidth="1"/>
    <col min="5" max="5" width="7.7109375" hidden="1" customWidth="1"/>
    <col min="6" max="7" width="9.140625" hidden="1" customWidth="1" outlineLevel="1"/>
    <col min="8" max="9" width="18.140625" hidden="1" customWidth="1"/>
    <col min="10" max="10" width="13" hidden="1" customWidth="1"/>
    <col min="11" max="11" width="9.140625" hidden="1" customWidth="1"/>
    <col min="12" max="14" width="12.28515625" hidden="1" customWidth="1"/>
    <col min="15" max="15" width="10.5703125" customWidth="1"/>
    <col min="16" max="16" width="16" hidden="1" customWidth="1"/>
    <col min="17" max="17" width="19.140625" hidden="1" customWidth="1"/>
    <col min="18" max="18" width="16.42578125" hidden="1" customWidth="1"/>
    <col min="19" max="19" width="12.42578125" hidden="1" customWidth="1"/>
    <col min="20" max="20" width="9.140625" customWidth="1"/>
  </cols>
  <sheetData>
    <row r="1" spans="1:21" s="2" customFormat="1" ht="15.75" thickBot="1" x14ac:dyDescent="0.3">
      <c r="B1" s="29"/>
    </row>
    <row r="2" spans="1:21" s="1" customFormat="1" ht="65.25" customHeight="1" thickBot="1" x14ac:dyDescent="0.25">
      <c r="B2" s="38" t="s">
        <v>179</v>
      </c>
      <c r="C2" s="45" t="s">
        <v>180</v>
      </c>
      <c r="D2" s="5" t="s">
        <v>141</v>
      </c>
      <c r="E2" s="5"/>
      <c r="F2" s="3" t="s">
        <v>1</v>
      </c>
      <c r="G2" s="4" t="s">
        <v>0</v>
      </c>
      <c r="H2" s="13" t="s">
        <v>169</v>
      </c>
      <c r="I2" s="28" t="s">
        <v>173</v>
      </c>
      <c r="J2" s="14" t="s">
        <v>168</v>
      </c>
      <c r="K2" s="15" t="s">
        <v>166</v>
      </c>
      <c r="L2" s="16" t="s">
        <v>167</v>
      </c>
      <c r="M2" s="19">
        <v>0.21</v>
      </c>
      <c r="N2" s="19">
        <v>0.15</v>
      </c>
      <c r="O2" s="16" t="s">
        <v>170</v>
      </c>
      <c r="P2" s="22" t="s">
        <v>169</v>
      </c>
      <c r="Q2" s="25" t="s">
        <v>171</v>
      </c>
      <c r="R2" s="23" t="s">
        <v>169</v>
      </c>
      <c r="S2" s="26" t="s">
        <v>172</v>
      </c>
      <c r="T2" s="30" t="s">
        <v>181</v>
      </c>
      <c r="U2" s="60" t="s">
        <v>182</v>
      </c>
    </row>
    <row r="3" spans="1:21" ht="13.5" customHeight="1" thickBot="1" x14ac:dyDescent="0.3">
      <c r="A3">
        <v>1</v>
      </c>
      <c r="B3" s="39">
        <v>457</v>
      </c>
      <c r="C3" s="40">
        <v>3422</v>
      </c>
      <c r="D3" s="31" t="s">
        <v>90</v>
      </c>
      <c r="E3" s="57">
        <v>1</v>
      </c>
      <c r="F3" s="11">
        <v>170.29</v>
      </c>
      <c r="G3" s="6">
        <v>55562.6160084</v>
      </c>
      <c r="H3" s="8">
        <v>28.949130000000025</v>
      </c>
      <c r="I3" s="27">
        <v>33.717222</v>
      </c>
      <c r="J3" s="17">
        <f t="shared" ref="J3:J34" si="0">F3*0.05</f>
        <v>8.5145</v>
      </c>
      <c r="K3" s="17">
        <f t="shared" ref="K3:K21" si="1">F3-J3-H3</f>
        <v>132.82636999999997</v>
      </c>
      <c r="L3" s="17"/>
      <c r="M3" s="17">
        <f t="shared" ref="M3:M34" si="2">F3*0.78</f>
        <v>132.8262</v>
      </c>
      <c r="N3" s="17">
        <f t="shared" ref="N3:N34" si="3">F3*0.85</f>
        <v>144.7465</v>
      </c>
      <c r="O3" s="17">
        <v>150</v>
      </c>
      <c r="P3" s="17">
        <f t="shared" ref="P3:P21" si="4">O3-K3</f>
        <v>17.173630000000031</v>
      </c>
      <c r="Q3" s="24">
        <v>150</v>
      </c>
      <c r="R3" s="17">
        <f t="shared" ref="R3:R21" si="5">Q3-K3</f>
        <v>17.173630000000031</v>
      </c>
      <c r="S3" s="21">
        <f t="shared" ref="S3:S34" si="6">R3-3</f>
        <v>14.173630000000031</v>
      </c>
      <c r="T3" s="58">
        <v>4100</v>
      </c>
      <c r="U3" s="61">
        <f>T3*E3</f>
        <v>4100</v>
      </c>
    </row>
    <row r="4" spans="1:21" ht="13.5" hidden="1" customHeight="1" thickBot="1" x14ac:dyDescent="0.3">
      <c r="A4">
        <v>2</v>
      </c>
      <c r="B4" s="41">
        <v>201</v>
      </c>
      <c r="C4" s="42">
        <v>126</v>
      </c>
      <c r="D4" s="32" t="s">
        <v>2</v>
      </c>
      <c r="E4" s="57">
        <v>1</v>
      </c>
      <c r="F4" s="12">
        <v>231</v>
      </c>
      <c r="G4" s="7">
        <v>49874.190999999992</v>
      </c>
      <c r="H4" s="9">
        <v>39.27051000000003</v>
      </c>
      <c r="I4" s="27">
        <v>45.738593999999999</v>
      </c>
      <c r="J4" s="17">
        <f t="shared" si="0"/>
        <v>11.55</v>
      </c>
      <c r="K4" s="17">
        <f t="shared" si="1"/>
        <v>180.17948999999996</v>
      </c>
      <c r="L4" s="17"/>
      <c r="M4" s="17">
        <f t="shared" si="2"/>
        <v>180.18</v>
      </c>
      <c r="N4" s="17">
        <f t="shared" si="3"/>
        <v>196.35</v>
      </c>
      <c r="O4" s="17">
        <v>201</v>
      </c>
      <c r="P4" s="17">
        <f t="shared" si="4"/>
        <v>20.820510000000041</v>
      </c>
      <c r="Q4" s="17">
        <v>201</v>
      </c>
      <c r="R4" s="17">
        <f t="shared" si="5"/>
        <v>20.820510000000041</v>
      </c>
      <c r="S4" s="21">
        <f t="shared" si="6"/>
        <v>17.820510000000041</v>
      </c>
      <c r="T4" s="58"/>
      <c r="U4" s="61">
        <f t="shared" ref="U4:U67" si="7">T4*E4</f>
        <v>0</v>
      </c>
    </row>
    <row r="5" spans="1:21" ht="13.5" customHeight="1" thickBot="1" x14ac:dyDescent="0.3">
      <c r="A5">
        <v>3</v>
      </c>
      <c r="B5" s="41">
        <v>255</v>
      </c>
      <c r="C5" s="42">
        <v>2074</v>
      </c>
      <c r="D5" s="32" t="s">
        <v>22</v>
      </c>
      <c r="E5" s="57">
        <v>1</v>
      </c>
      <c r="F5" s="12">
        <v>201.04</v>
      </c>
      <c r="G5" s="7">
        <v>37126.323000000019</v>
      </c>
      <c r="H5" s="10">
        <v>50.25999999999997</v>
      </c>
      <c r="I5" s="27">
        <v>50.26</v>
      </c>
      <c r="J5" s="17">
        <f t="shared" si="0"/>
        <v>10.052</v>
      </c>
      <c r="K5" s="17">
        <f t="shared" si="1"/>
        <v>140.72800000000004</v>
      </c>
      <c r="L5" s="17"/>
      <c r="M5" s="17">
        <f t="shared" si="2"/>
        <v>156.81119999999999</v>
      </c>
      <c r="N5" s="17">
        <f t="shared" si="3"/>
        <v>170.88399999999999</v>
      </c>
      <c r="O5" s="17">
        <v>157</v>
      </c>
      <c r="P5" s="17">
        <f t="shared" si="4"/>
        <v>16.271999999999963</v>
      </c>
      <c r="Q5" s="17">
        <v>157</v>
      </c>
      <c r="R5" s="17">
        <f t="shared" si="5"/>
        <v>16.271999999999963</v>
      </c>
      <c r="S5" s="21">
        <f t="shared" si="6"/>
        <v>13.271999999999963</v>
      </c>
      <c r="T5" s="58">
        <v>550</v>
      </c>
      <c r="U5" s="61">
        <f t="shared" si="7"/>
        <v>550</v>
      </c>
    </row>
    <row r="6" spans="1:21" ht="13.5" hidden="1" customHeight="1" thickBot="1" x14ac:dyDescent="0.3">
      <c r="A6">
        <v>4</v>
      </c>
      <c r="B6" s="41">
        <v>456</v>
      </c>
      <c r="C6" s="42">
        <v>3420</v>
      </c>
      <c r="D6" s="32" t="s">
        <v>89</v>
      </c>
      <c r="E6" s="57">
        <v>1</v>
      </c>
      <c r="F6" s="12">
        <v>170.28</v>
      </c>
      <c r="G6" s="7">
        <v>36338.014999999999</v>
      </c>
      <c r="H6" s="10">
        <v>28.947599999999998</v>
      </c>
      <c r="I6" s="27">
        <v>33.715440000000001</v>
      </c>
      <c r="J6" s="17">
        <f t="shared" si="0"/>
        <v>8.5140000000000011</v>
      </c>
      <c r="K6" s="17">
        <f t="shared" si="1"/>
        <v>132.8184</v>
      </c>
      <c r="L6" s="17">
        <v>155</v>
      </c>
      <c r="M6" s="17">
        <f t="shared" si="2"/>
        <v>132.8184</v>
      </c>
      <c r="N6" s="17">
        <f t="shared" si="3"/>
        <v>144.738</v>
      </c>
      <c r="O6" s="17">
        <v>150</v>
      </c>
      <c r="P6" s="17">
        <f t="shared" si="4"/>
        <v>17.181600000000003</v>
      </c>
      <c r="Q6" s="17">
        <v>150</v>
      </c>
      <c r="R6" s="17">
        <f t="shared" si="5"/>
        <v>17.181600000000003</v>
      </c>
      <c r="S6" s="21">
        <f t="shared" si="6"/>
        <v>14.181600000000003</v>
      </c>
      <c r="T6" s="58"/>
      <c r="U6" s="61">
        <f t="shared" si="7"/>
        <v>0</v>
      </c>
    </row>
    <row r="7" spans="1:21" ht="13.5" hidden="1" customHeight="1" thickBot="1" x14ac:dyDescent="0.3">
      <c r="A7">
        <v>5</v>
      </c>
      <c r="B7" s="41">
        <v>253</v>
      </c>
      <c r="C7" s="42">
        <v>1340</v>
      </c>
      <c r="D7" s="32" t="s">
        <v>3</v>
      </c>
      <c r="E7" s="57">
        <v>1</v>
      </c>
      <c r="F7" s="12">
        <v>191.98</v>
      </c>
      <c r="G7" s="7">
        <v>34130.402000000002</v>
      </c>
      <c r="H7" s="10">
        <v>46.459402000000004</v>
      </c>
      <c r="I7" s="27">
        <v>46.459401999999997</v>
      </c>
      <c r="J7" s="17">
        <f t="shared" si="0"/>
        <v>9.5990000000000002</v>
      </c>
      <c r="K7" s="17">
        <f t="shared" si="1"/>
        <v>135.92159799999999</v>
      </c>
      <c r="L7" s="17"/>
      <c r="M7" s="17">
        <f t="shared" si="2"/>
        <v>149.74439999999998</v>
      </c>
      <c r="N7" s="17">
        <f t="shared" si="3"/>
        <v>163.18299999999999</v>
      </c>
      <c r="O7" s="17">
        <v>182</v>
      </c>
      <c r="P7" s="17">
        <f t="shared" si="4"/>
        <v>46.078402000000011</v>
      </c>
      <c r="Q7" s="17">
        <v>182</v>
      </c>
      <c r="R7" s="17">
        <f t="shared" si="5"/>
        <v>46.078402000000011</v>
      </c>
      <c r="S7" s="21">
        <f t="shared" si="6"/>
        <v>43.078402000000011</v>
      </c>
      <c r="T7" s="58"/>
      <c r="U7" s="61">
        <f t="shared" si="7"/>
        <v>0</v>
      </c>
    </row>
    <row r="8" spans="1:21" ht="13.5" customHeight="1" thickBot="1" x14ac:dyDescent="0.3">
      <c r="A8">
        <v>6</v>
      </c>
      <c r="B8" s="41">
        <v>452</v>
      </c>
      <c r="C8" s="42">
        <v>3423</v>
      </c>
      <c r="D8" s="32" t="s">
        <v>86</v>
      </c>
      <c r="E8" s="57">
        <v>1</v>
      </c>
      <c r="F8" s="12">
        <v>170.52</v>
      </c>
      <c r="G8" s="7">
        <v>28661.514999999999</v>
      </c>
      <c r="H8" s="10">
        <v>28.988910000000001</v>
      </c>
      <c r="I8" s="27">
        <v>33.763553999999999</v>
      </c>
      <c r="J8" s="17">
        <f t="shared" si="0"/>
        <v>8.5260000000000016</v>
      </c>
      <c r="K8" s="17">
        <f t="shared" si="1"/>
        <v>133.00509</v>
      </c>
      <c r="L8" s="17"/>
      <c r="M8" s="17">
        <f t="shared" si="2"/>
        <v>133.00560000000002</v>
      </c>
      <c r="N8" s="17">
        <f t="shared" si="3"/>
        <v>144.94200000000001</v>
      </c>
      <c r="O8" s="17">
        <v>150</v>
      </c>
      <c r="P8" s="17">
        <f t="shared" si="4"/>
        <v>16.994910000000004</v>
      </c>
      <c r="Q8" s="17">
        <v>150</v>
      </c>
      <c r="R8" s="17">
        <f t="shared" si="5"/>
        <v>16.994910000000004</v>
      </c>
      <c r="S8" s="21">
        <f t="shared" si="6"/>
        <v>13.994910000000004</v>
      </c>
      <c r="T8" s="58">
        <v>2250</v>
      </c>
      <c r="U8" s="61">
        <f t="shared" si="7"/>
        <v>2250</v>
      </c>
    </row>
    <row r="9" spans="1:21" ht="13.5" customHeight="1" thickBot="1" x14ac:dyDescent="0.3">
      <c r="A9">
        <v>7</v>
      </c>
      <c r="B9" s="41">
        <v>219</v>
      </c>
      <c r="C9" s="42">
        <v>251</v>
      </c>
      <c r="D9" s="32" t="s">
        <v>124</v>
      </c>
      <c r="E9" s="57">
        <v>1</v>
      </c>
      <c r="F9" s="12">
        <v>170.28</v>
      </c>
      <c r="G9" s="7">
        <v>26806.697</v>
      </c>
      <c r="H9" s="10">
        <v>28.95</v>
      </c>
      <c r="I9" s="27"/>
      <c r="J9" s="17">
        <f t="shared" si="0"/>
        <v>8.5140000000000011</v>
      </c>
      <c r="K9" s="17">
        <f t="shared" si="1"/>
        <v>132.816</v>
      </c>
      <c r="L9" s="17"/>
      <c r="M9" s="17">
        <f t="shared" si="2"/>
        <v>132.8184</v>
      </c>
      <c r="N9" s="17">
        <f t="shared" si="3"/>
        <v>144.738</v>
      </c>
      <c r="O9" s="17">
        <v>150</v>
      </c>
      <c r="P9" s="17">
        <f t="shared" si="4"/>
        <v>17.183999999999997</v>
      </c>
      <c r="Q9" s="17">
        <v>150</v>
      </c>
      <c r="R9" s="17">
        <f t="shared" si="5"/>
        <v>17.183999999999997</v>
      </c>
      <c r="S9" s="21">
        <f t="shared" si="6"/>
        <v>14.183999999999997</v>
      </c>
      <c r="T9" s="58">
        <v>1850</v>
      </c>
      <c r="U9" s="61">
        <f t="shared" si="7"/>
        <v>1850</v>
      </c>
    </row>
    <row r="10" spans="1:21" ht="13.5" hidden="1" customHeight="1" thickBot="1" x14ac:dyDescent="0.3">
      <c r="A10">
        <v>8</v>
      </c>
      <c r="B10" s="41">
        <v>229</v>
      </c>
      <c r="C10" s="42">
        <v>2010</v>
      </c>
      <c r="D10" s="32" t="s">
        <v>4</v>
      </c>
      <c r="E10" s="57">
        <v>1</v>
      </c>
      <c r="F10" s="12">
        <v>240.43</v>
      </c>
      <c r="G10" s="7">
        <v>20716.962000000003</v>
      </c>
      <c r="H10" s="10">
        <v>57.704337599999995</v>
      </c>
      <c r="I10" s="27">
        <v>66.119553499999995</v>
      </c>
      <c r="J10" s="17">
        <f t="shared" si="0"/>
        <v>12.021500000000001</v>
      </c>
      <c r="K10" s="17">
        <f t="shared" si="1"/>
        <v>170.7041624</v>
      </c>
      <c r="L10" s="17"/>
      <c r="M10" s="17">
        <f t="shared" si="2"/>
        <v>187.53540000000001</v>
      </c>
      <c r="N10" s="17">
        <f t="shared" si="3"/>
        <v>204.3655</v>
      </c>
      <c r="O10" s="17">
        <v>187</v>
      </c>
      <c r="P10" s="17">
        <f t="shared" si="4"/>
        <v>16.295837599999999</v>
      </c>
      <c r="Q10" s="17">
        <v>187</v>
      </c>
      <c r="R10" s="17">
        <f t="shared" si="5"/>
        <v>16.295837599999999</v>
      </c>
      <c r="S10" s="21">
        <f t="shared" si="6"/>
        <v>13.295837599999999</v>
      </c>
      <c r="T10" s="58"/>
      <c r="U10" s="61">
        <f t="shared" si="7"/>
        <v>0</v>
      </c>
    </row>
    <row r="11" spans="1:21" ht="13.5" hidden="1" customHeight="1" thickBot="1" x14ac:dyDescent="0.3">
      <c r="A11">
        <v>9</v>
      </c>
      <c r="B11" s="41">
        <v>449</v>
      </c>
      <c r="C11" s="42">
        <v>2634</v>
      </c>
      <c r="D11" s="32" t="s">
        <v>102</v>
      </c>
      <c r="E11" s="57">
        <v>1</v>
      </c>
      <c r="F11" s="12">
        <v>220.42</v>
      </c>
      <c r="G11" s="7">
        <v>19450.287</v>
      </c>
      <c r="H11" s="10">
        <v>48.272069789999996</v>
      </c>
      <c r="I11" s="27">
        <v>48.272069789999996</v>
      </c>
      <c r="J11" s="17">
        <f t="shared" si="0"/>
        <v>11.021000000000001</v>
      </c>
      <c r="K11" s="17">
        <f t="shared" si="1"/>
        <v>161.12693021000001</v>
      </c>
      <c r="L11" s="17"/>
      <c r="M11" s="17">
        <f t="shared" si="2"/>
        <v>171.92759999999998</v>
      </c>
      <c r="N11" s="17">
        <f t="shared" si="3"/>
        <v>187.35699999999997</v>
      </c>
      <c r="O11" s="17">
        <v>178</v>
      </c>
      <c r="P11" s="17">
        <f t="shared" si="4"/>
        <v>16.873069789999988</v>
      </c>
      <c r="Q11" s="17">
        <v>178</v>
      </c>
      <c r="R11" s="17">
        <f t="shared" si="5"/>
        <v>16.873069789999988</v>
      </c>
      <c r="S11" s="21">
        <f t="shared" si="6"/>
        <v>13.873069789999988</v>
      </c>
      <c r="T11" s="58"/>
      <c r="U11" s="61">
        <f t="shared" si="7"/>
        <v>0</v>
      </c>
    </row>
    <row r="12" spans="1:21" ht="13.5" hidden="1" customHeight="1" thickBot="1" x14ac:dyDescent="0.3">
      <c r="A12">
        <v>10</v>
      </c>
      <c r="B12" s="41">
        <v>330</v>
      </c>
      <c r="C12" s="42">
        <v>2829</v>
      </c>
      <c r="D12" s="32" t="s">
        <v>71</v>
      </c>
      <c r="E12" s="57">
        <v>1</v>
      </c>
      <c r="F12" s="12">
        <v>266.45</v>
      </c>
      <c r="G12" s="7">
        <v>16754.11</v>
      </c>
      <c r="H12" s="10">
        <v>73.273624324999972</v>
      </c>
      <c r="I12" s="27">
        <v>73.273624325000014</v>
      </c>
      <c r="J12" s="17">
        <f t="shared" si="0"/>
        <v>13.3225</v>
      </c>
      <c r="K12" s="17">
        <f t="shared" si="1"/>
        <v>179.85387567500004</v>
      </c>
      <c r="L12" s="17">
        <v>226</v>
      </c>
      <c r="M12" s="17">
        <f t="shared" si="2"/>
        <v>207.83099999999999</v>
      </c>
      <c r="N12" s="17">
        <f t="shared" si="3"/>
        <v>226.48249999999999</v>
      </c>
      <c r="O12" s="17">
        <v>220</v>
      </c>
      <c r="P12" s="17">
        <f t="shared" si="4"/>
        <v>40.14612432499996</v>
      </c>
      <c r="Q12" s="17">
        <v>220</v>
      </c>
      <c r="R12" s="17">
        <f t="shared" si="5"/>
        <v>40.14612432499996</v>
      </c>
      <c r="S12" s="21">
        <f t="shared" si="6"/>
        <v>37.14612432499996</v>
      </c>
      <c r="T12" s="58"/>
      <c r="U12" s="61">
        <f t="shared" si="7"/>
        <v>0</v>
      </c>
    </row>
    <row r="13" spans="1:21" ht="13.5" customHeight="1" thickBot="1" x14ac:dyDescent="0.3">
      <c r="A13">
        <v>11</v>
      </c>
      <c r="B13" s="41">
        <v>200</v>
      </c>
      <c r="C13" s="42">
        <v>2035</v>
      </c>
      <c r="D13" s="32" t="s">
        <v>13</v>
      </c>
      <c r="E13" s="57">
        <v>1</v>
      </c>
      <c r="F13" s="12">
        <v>273.45</v>
      </c>
      <c r="G13" s="7">
        <v>13629.406000000001</v>
      </c>
      <c r="H13" s="10">
        <v>57.426697439999963</v>
      </c>
      <c r="I13" s="27">
        <v>57.426697439999998</v>
      </c>
      <c r="J13" s="17">
        <f t="shared" si="0"/>
        <v>13.672499999999999</v>
      </c>
      <c r="K13" s="17">
        <f t="shared" si="1"/>
        <v>202.35080256000001</v>
      </c>
      <c r="L13" s="17"/>
      <c r="M13" s="17">
        <f t="shared" si="2"/>
        <v>213.291</v>
      </c>
      <c r="N13" s="17">
        <f t="shared" si="3"/>
        <v>232.43249999999998</v>
      </c>
      <c r="O13" s="17">
        <v>223</v>
      </c>
      <c r="P13" s="17">
        <f t="shared" si="4"/>
        <v>20.649197439999995</v>
      </c>
      <c r="Q13" s="17">
        <v>223</v>
      </c>
      <c r="R13" s="17">
        <f t="shared" si="5"/>
        <v>20.649197439999995</v>
      </c>
      <c r="S13" s="21">
        <f t="shared" si="6"/>
        <v>17.649197439999995</v>
      </c>
      <c r="T13" s="58">
        <v>300</v>
      </c>
      <c r="U13" s="61">
        <f t="shared" si="7"/>
        <v>300</v>
      </c>
    </row>
    <row r="14" spans="1:21" ht="13.5" hidden="1" customHeight="1" thickBot="1" x14ac:dyDescent="0.3">
      <c r="A14">
        <v>12</v>
      </c>
      <c r="B14" s="41">
        <v>242</v>
      </c>
      <c r="C14" s="42">
        <v>2151</v>
      </c>
      <c r="D14" s="32" t="s">
        <v>5</v>
      </c>
      <c r="E14" s="57">
        <v>1</v>
      </c>
      <c r="F14" s="12">
        <v>285.29000000000002</v>
      </c>
      <c r="G14" s="7">
        <v>12654.813999999998</v>
      </c>
      <c r="H14" s="10">
        <v>59.911790400000008</v>
      </c>
      <c r="I14" s="27">
        <v>59.911790400000001</v>
      </c>
      <c r="J14" s="17">
        <f t="shared" si="0"/>
        <v>14.264500000000002</v>
      </c>
      <c r="K14" s="17">
        <f t="shared" si="1"/>
        <v>211.11370960000002</v>
      </c>
      <c r="L14" s="17"/>
      <c r="M14" s="17">
        <f t="shared" si="2"/>
        <v>222.52620000000002</v>
      </c>
      <c r="N14" s="17">
        <f t="shared" si="3"/>
        <v>242.4965</v>
      </c>
      <c r="O14" s="17">
        <v>234</v>
      </c>
      <c r="P14" s="17">
        <f t="shared" si="4"/>
        <v>22.886290399999979</v>
      </c>
      <c r="Q14" s="17">
        <v>234</v>
      </c>
      <c r="R14" s="17">
        <f t="shared" si="5"/>
        <v>22.886290399999979</v>
      </c>
      <c r="S14" s="21">
        <f t="shared" si="6"/>
        <v>19.886290399999979</v>
      </c>
      <c r="T14" s="58"/>
      <c r="U14" s="61">
        <f t="shared" si="7"/>
        <v>0</v>
      </c>
    </row>
    <row r="15" spans="1:21" ht="13.5" hidden="1" customHeight="1" thickBot="1" x14ac:dyDescent="0.3">
      <c r="A15">
        <v>13</v>
      </c>
      <c r="B15" s="41">
        <v>17</v>
      </c>
      <c r="C15" s="42">
        <v>1721</v>
      </c>
      <c r="D15" s="32" t="s">
        <v>10</v>
      </c>
      <c r="E15" s="57">
        <v>1</v>
      </c>
      <c r="F15" s="12">
        <v>284.43</v>
      </c>
      <c r="G15" s="7">
        <v>9468.6529999999984</v>
      </c>
      <c r="H15" s="10">
        <v>62.575629599999971</v>
      </c>
      <c r="I15" s="27">
        <v>62.575629600000006</v>
      </c>
      <c r="J15" s="17">
        <f t="shared" si="0"/>
        <v>14.221500000000001</v>
      </c>
      <c r="K15" s="17">
        <f t="shared" si="1"/>
        <v>207.63287040000006</v>
      </c>
      <c r="L15" s="17"/>
      <c r="M15" s="17">
        <f t="shared" si="2"/>
        <v>221.8554</v>
      </c>
      <c r="N15" s="17">
        <f t="shared" si="3"/>
        <v>241.7655</v>
      </c>
      <c r="O15" s="17">
        <v>229</v>
      </c>
      <c r="P15" s="17">
        <f t="shared" si="4"/>
        <v>21.367129599999942</v>
      </c>
      <c r="Q15" s="17">
        <v>229</v>
      </c>
      <c r="R15" s="17">
        <f t="shared" si="5"/>
        <v>21.367129599999942</v>
      </c>
      <c r="S15" s="21">
        <f t="shared" si="6"/>
        <v>18.367129599999942</v>
      </c>
      <c r="T15" s="58"/>
      <c r="U15" s="61">
        <f t="shared" si="7"/>
        <v>0</v>
      </c>
    </row>
    <row r="16" spans="1:21" ht="13.5" customHeight="1" thickBot="1" x14ac:dyDescent="0.3">
      <c r="A16">
        <v>14</v>
      </c>
      <c r="B16" s="41">
        <v>5</v>
      </c>
      <c r="C16" s="42">
        <v>722</v>
      </c>
      <c r="D16" s="32" t="s">
        <v>32</v>
      </c>
      <c r="E16" s="57">
        <v>1</v>
      </c>
      <c r="F16" s="12">
        <v>315.43</v>
      </c>
      <c r="G16" s="7">
        <v>9450.0009999999984</v>
      </c>
      <c r="H16" s="10">
        <v>69.394913279999997</v>
      </c>
      <c r="I16" s="27">
        <v>69.394913279999997</v>
      </c>
      <c r="J16" s="17">
        <f t="shared" si="0"/>
        <v>15.771500000000001</v>
      </c>
      <c r="K16" s="17">
        <f t="shared" si="1"/>
        <v>230.26358672000001</v>
      </c>
      <c r="L16" s="17">
        <v>248</v>
      </c>
      <c r="M16" s="17">
        <f t="shared" si="2"/>
        <v>246.03540000000001</v>
      </c>
      <c r="N16" s="17">
        <f t="shared" si="3"/>
        <v>268.1155</v>
      </c>
      <c r="O16" s="17">
        <v>245</v>
      </c>
      <c r="P16" s="17">
        <f t="shared" si="4"/>
        <v>14.736413279999994</v>
      </c>
      <c r="Q16" s="17">
        <v>245</v>
      </c>
      <c r="R16" s="17">
        <f t="shared" si="5"/>
        <v>14.736413279999994</v>
      </c>
      <c r="S16" s="21">
        <f t="shared" si="6"/>
        <v>11.736413279999994</v>
      </c>
      <c r="T16" s="58">
        <v>720</v>
      </c>
      <c r="U16" s="61">
        <f t="shared" si="7"/>
        <v>720</v>
      </c>
    </row>
    <row r="17" spans="1:21" ht="13.5" hidden="1" customHeight="1" thickBot="1" x14ac:dyDescent="0.3">
      <c r="A17">
        <v>15</v>
      </c>
      <c r="B17" s="41">
        <v>250</v>
      </c>
      <c r="C17" s="42">
        <v>227</v>
      </c>
      <c r="D17" s="32" t="s">
        <v>8</v>
      </c>
      <c r="E17" s="57">
        <v>1</v>
      </c>
      <c r="F17" s="12">
        <v>238.39</v>
      </c>
      <c r="G17" s="7">
        <v>8837.8529999999992</v>
      </c>
      <c r="H17" s="10">
        <v>39.333698250000005</v>
      </c>
      <c r="I17" s="27">
        <v>39.333698250000005</v>
      </c>
      <c r="J17" s="17">
        <f t="shared" si="0"/>
        <v>11.919499999999999</v>
      </c>
      <c r="K17" s="17">
        <f t="shared" si="1"/>
        <v>187.13680174999999</v>
      </c>
      <c r="L17" s="17"/>
      <c r="M17" s="17">
        <f t="shared" si="2"/>
        <v>185.9442</v>
      </c>
      <c r="N17" s="17">
        <f t="shared" si="3"/>
        <v>202.63149999999999</v>
      </c>
      <c r="O17" s="17">
        <v>207</v>
      </c>
      <c r="P17" s="17">
        <f t="shared" si="4"/>
        <v>19.863198250000011</v>
      </c>
      <c r="Q17" s="17">
        <v>207</v>
      </c>
      <c r="R17" s="17">
        <f t="shared" si="5"/>
        <v>19.863198250000011</v>
      </c>
      <c r="S17" s="21">
        <f t="shared" si="6"/>
        <v>16.863198250000011</v>
      </c>
      <c r="T17" s="58"/>
      <c r="U17" s="61">
        <f t="shared" si="7"/>
        <v>0</v>
      </c>
    </row>
    <row r="18" spans="1:21" ht="13.5" customHeight="1" thickBot="1" x14ac:dyDescent="0.3">
      <c r="A18">
        <v>16</v>
      </c>
      <c r="B18" s="41">
        <v>312</v>
      </c>
      <c r="C18" s="42">
        <v>2828</v>
      </c>
      <c r="D18" s="32" t="s">
        <v>91</v>
      </c>
      <c r="E18" s="57">
        <v>1</v>
      </c>
      <c r="F18" s="12">
        <v>276.88</v>
      </c>
      <c r="G18" s="7">
        <v>7953.3829999999998</v>
      </c>
      <c r="H18" s="10">
        <v>55.37520559999998</v>
      </c>
      <c r="I18" s="27">
        <v>55.375205600000008</v>
      </c>
      <c r="J18" s="17">
        <f t="shared" si="0"/>
        <v>13.844000000000001</v>
      </c>
      <c r="K18" s="17">
        <f t="shared" si="1"/>
        <v>207.66079440000001</v>
      </c>
      <c r="L18" s="17"/>
      <c r="M18" s="17">
        <f t="shared" si="2"/>
        <v>215.96639999999999</v>
      </c>
      <c r="N18" s="17">
        <f t="shared" si="3"/>
        <v>235.34799999999998</v>
      </c>
      <c r="O18" s="17">
        <v>226</v>
      </c>
      <c r="P18" s="17">
        <f t="shared" si="4"/>
        <v>18.339205599999985</v>
      </c>
      <c r="Q18" s="17">
        <v>226</v>
      </c>
      <c r="R18" s="17">
        <f t="shared" si="5"/>
        <v>18.339205599999985</v>
      </c>
      <c r="S18" s="21">
        <f t="shared" si="6"/>
        <v>15.339205599999985</v>
      </c>
      <c r="T18" s="58">
        <v>200</v>
      </c>
      <c r="U18" s="61">
        <f t="shared" si="7"/>
        <v>200</v>
      </c>
    </row>
    <row r="19" spans="1:21" ht="13.5" hidden="1" customHeight="1" thickBot="1" x14ac:dyDescent="0.3">
      <c r="A19">
        <v>17</v>
      </c>
      <c r="B19" s="41">
        <v>283</v>
      </c>
      <c r="C19" s="42">
        <v>2725</v>
      </c>
      <c r="D19" s="32" t="s">
        <v>34</v>
      </c>
      <c r="E19" s="57">
        <v>1</v>
      </c>
      <c r="F19" s="12">
        <v>215.25</v>
      </c>
      <c r="G19" s="7">
        <v>6856.2379999999994</v>
      </c>
      <c r="H19" s="10">
        <v>35.515883699999968</v>
      </c>
      <c r="I19" s="27">
        <v>35.51588370000001</v>
      </c>
      <c r="J19" s="17">
        <f t="shared" si="0"/>
        <v>10.762500000000001</v>
      </c>
      <c r="K19" s="17">
        <f t="shared" si="1"/>
        <v>168.97161630000005</v>
      </c>
      <c r="L19" s="17"/>
      <c r="M19" s="17">
        <f t="shared" si="2"/>
        <v>167.89500000000001</v>
      </c>
      <c r="N19" s="17">
        <f t="shared" si="3"/>
        <v>182.96250000000001</v>
      </c>
      <c r="O19" s="17">
        <v>186</v>
      </c>
      <c r="P19" s="17">
        <f t="shared" si="4"/>
        <v>17.028383699999949</v>
      </c>
      <c r="Q19" s="17">
        <v>186</v>
      </c>
      <c r="R19" s="17">
        <f t="shared" si="5"/>
        <v>17.028383699999949</v>
      </c>
      <c r="S19" s="21">
        <f t="shared" si="6"/>
        <v>14.028383699999949</v>
      </c>
      <c r="T19" s="58"/>
      <c r="U19" s="61">
        <f t="shared" si="7"/>
        <v>0</v>
      </c>
    </row>
    <row r="20" spans="1:21" ht="13.5" customHeight="1" thickBot="1" x14ac:dyDescent="0.3">
      <c r="A20">
        <v>18</v>
      </c>
      <c r="B20" s="41">
        <v>236</v>
      </c>
      <c r="C20" s="42">
        <v>2150</v>
      </c>
      <c r="D20" s="32" t="s">
        <v>9</v>
      </c>
      <c r="E20" s="57">
        <v>1</v>
      </c>
      <c r="F20" s="12">
        <v>288.14</v>
      </c>
      <c r="G20" s="7">
        <v>6453.561999999999</v>
      </c>
      <c r="H20" s="10">
        <v>48.986660250000007</v>
      </c>
      <c r="I20" s="27">
        <v>48.986660250000007</v>
      </c>
      <c r="J20" s="17">
        <f t="shared" si="0"/>
        <v>14.407</v>
      </c>
      <c r="K20" s="17">
        <f t="shared" si="1"/>
        <v>224.74633975</v>
      </c>
      <c r="L20" s="17"/>
      <c r="M20" s="17">
        <f t="shared" si="2"/>
        <v>224.7492</v>
      </c>
      <c r="N20" s="17">
        <f t="shared" si="3"/>
        <v>244.91899999999998</v>
      </c>
      <c r="O20" s="17">
        <v>242</v>
      </c>
      <c r="P20" s="17">
        <f t="shared" si="4"/>
        <v>17.253660249999996</v>
      </c>
      <c r="Q20" s="17">
        <v>242</v>
      </c>
      <c r="R20" s="17">
        <f t="shared" si="5"/>
        <v>17.253660249999996</v>
      </c>
      <c r="S20" s="21">
        <f t="shared" si="6"/>
        <v>14.253660249999996</v>
      </c>
      <c r="T20" s="58">
        <v>200</v>
      </c>
      <c r="U20" s="61">
        <f t="shared" si="7"/>
        <v>200</v>
      </c>
    </row>
    <row r="21" spans="1:21" ht="13.5" customHeight="1" thickBot="1" x14ac:dyDescent="0.3">
      <c r="A21">
        <v>19</v>
      </c>
      <c r="B21" s="41">
        <v>16</v>
      </c>
      <c r="C21" s="42">
        <v>1523</v>
      </c>
      <c r="D21" s="32" t="s">
        <v>15</v>
      </c>
      <c r="E21" s="57">
        <v>1</v>
      </c>
      <c r="F21" s="12">
        <v>270.83999999999997</v>
      </c>
      <c r="G21" s="7">
        <v>6372.5049999999992</v>
      </c>
      <c r="H21" s="10">
        <v>59.586679019999998</v>
      </c>
      <c r="I21" s="27">
        <v>59.586679020000005</v>
      </c>
      <c r="J21" s="17">
        <f t="shared" si="0"/>
        <v>13.542</v>
      </c>
      <c r="K21" s="17">
        <f t="shared" si="1"/>
        <v>197.71132098000001</v>
      </c>
      <c r="L21" s="17"/>
      <c r="M21" s="17">
        <f t="shared" si="2"/>
        <v>211.25519999999997</v>
      </c>
      <c r="N21" s="17">
        <f t="shared" si="3"/>
        <v>230.21399999999997</v>
      </c>
      <c r="O21" s="17">
        <v>220</v>
      </c>
      <c r="P21" s="17">
        <f t="shared" si="4"/>
        <v>22.288679019999989</v>
      </c>
      <c r="Q21" s="17">
        <v>220</v>
      </c>
      <c r="R21" s="17">
        <f t="shared" si="5"/>
        <v>22.288679019999989</v>
      </c>
      <c r="S21" s="21">
        <f t="shared" si="6"/>
        <v>19.288679019999989</v>
      </c>
      <c r="T21" s="58">
        <v>1330</v>
      </c>
      <c r="U21" s="61">
        <f t="shared" si="7"/>
        <v>1330</v>
      </c>
    </row>
    <row r="22" spans="1:21" ht="13.5" hidden="1" customHeight="1" thickBot="1" x14ac:dyDescent="0.3">
      <c r="A22">
        <v>20</v>
      </c>
      <c r="B22" s="41">
        <v>319</v>
      </c>
      <c r="C22" s="42">
        <v>2815</v>
      </c>
      <c r="D22" s="32" t="s">
        <v>73</v>
      </c>
      <c r="E22" s="57">
        <v>0.45</v>
      </c>
      <c r="F22" s="12">
        <v>138.88</v>
      </c>
      <c r="G22" s="7">
        <v>6268.5</v>
      </c>
      <c r="H22" s="9">
        <v>67.588722138000008</v>
      </c>
      <c r="I22" s="27">
        <v>67.588722137999994</v>
      </c>
      <c r="J22" s="17">
        <f t="shared" si="0"/>
        <v>6.944</v>
      </c>
      <c r="K22" s="20">
        <f>F22-J22-(H22*0.45)</f>
        <v>101.5210750379</v>
      </c>
      <c r="L22" s="17"/>
      <c r="M22" s="17">
        <f t="shared" si="2"/>
        <v>108.32640000000001</v>
      </c>
      <c r="N22" s="17">
        <f t="shared" si="3"/>
        <v>118.04799999999999</v>
      </c>
      <c r="O22" s="17">
        <v>110</v>
      </c>
      <c r="P22" s="17">
        <f>(O22-K22)/0.45</f>
        <v>18.842055471333321</v>
      </c>
      <c r="Q22" s="17">
        <v>110</v>
      </c>
      <c r="R22" s="17">
        <f>(Q22-K22)/0.45</f>
        <v>18.842055471333321</v>
      </c>
      <c r="S22" s="21">
        <f t="shared" si="6"/>
        <v>15.842055471333321</v>
      </c>
      <c r="T22" s="58"/>
      <c r="U22" s="61">
        <f t="shared" si="7"/>
        <v>0</v>
      </c>
    </row>
    <row r="23" spans="1:21" ht="13.5" hidden="1" customHeight="1" thickBot="1" x14ac:dyDescent="0.3">
      <c r="A23">
        <v>21</v>
      </c>
      <c r="B23" s="41">
        <v>239</v>
      </c>
      <c r="C23" s="42">
        <v>2158</v>
      </c>
      <c r="D23" s="32" t="s">
        <v>6</v>
      </c>
      <c r="E23" s="57">
        <v>1</v>
      </c>
      <c r="F23" s="12">
        <v>302.10000000000002</v>
      </c>
      <c r="G23" s="7">
        <v>6145.2300000000005</v>
      </c>
      <c r="H23" s="10">
        <v>60.422207999999998</v>
      </c>
      <c r="I23" s="27">
        <v>76.43409312</v>
      </c>
      <c r="J23" s="17">
        <f t="shared" si="0"/>
        <v>15.105000000000002</v>
      </c>
      <c r="K23" s="17">
        <f>F23-J23-H23</f>
        <v>226.57279199999999</v>
      </c>
      <c r="L23" s="17"/>
      <c r="M23" s="17">
        <f t="shared" si="2"/>
        <v>235.63800000000003</v>
      </c>
      <c r="N23" s="17">
        <f t="shared" si="3"/>
        <v>256.78500000000003</v>
      </c>
      <c r="O23" s="17">
        <v>244</v>
      </c>
      <c r="P23" s="17">
        <f>O23-K23</f>
        <v>17.427208000000007</v>
      </c>
      <c r="Q23" s="17">
        <v>244</v>
      </c>
      <c r="R23" s="17">
        <f>Q23-K23</f>
        <v>17.427208000000007</v>
      </c>
      <c r="S23" s="21">
        <f t="shared" si="6"/>
        <v>14.427208000000007</v>
      </c>
      <c r="T23" s="58"/>
      <c r="U23" s="61">
        <f t="shared" si="7"/>
        <v>0</v>
      </c>
    </row>
    <row r="24" spans="1:21" ht="13.5" hidden="1" customHeight="1" thickBot="1" x14ac:dyDescent="0.3">
      <c r="A24">
        <v>22</v>
      </c>
      <c r="B24" s="41">
        <v>416</v>
      </c>
      <c r="C24" s="42">
        <v>3161</v>
      </c>
      <c r="D24" s="32" t="s">
        <v>74</v>
      </c>
      <c r="E24" s="57">
        <v>1</v>
      </c>
      <c r="F24" s="12">
        <v>165.94</v>
      </c>
      <c r="G24" s="7">
        <v>6128.6409999999996</v>
      </c>
      <c r="H24" s="10">
        <v>45.633500000000005</v>
      </c>
      <c r="I24" s="27">
        <v>45.633500000000005</v>
      </c>
      <c r="J24" s="17">
        <f t="shared" si="0"/>
        <v>8.2970000000000006</v>
      </c>
      <c r="K24" s="17">
        <f>F24-J24-H24</f>
        <v>112.0095</v>
      </c>
      <c r="L24" s="17"/>
      <c r="M24" s="17">
        <f t="shared" si="2"/>
        <v>129.4332</v>
      </c>
      <c r="N24" s="17">
        <f t="shared" si="3"/>
        <v>141.04900000000001</v>
      </c>
      <c r="O24" s="17">
        <v>130</v>
      </c>
      <c r="P24" s="17">
        <f>O24-K24</f>
        <v>17.990499999999997</v>
      </c>
      <c r="Q24" s="17">
        <v>130</v>
      </c>
      <c r="R24" s="17">
        <f>Q24-K24</f>
        <v>17.990499999999997</v>
      </c>
      <c r="S24" s="21">
        <f t="shared" si="6"/>
        <v>14.990499999999997</v>
      </c>
      <c r="T24" s="58"/>
      <c r="U24" s="61">
        <f t="shared" si="7"/>
        <v>0</v>
      </c>
    </row>
    <row r="25" spans="1:21" ht="13.5" customHeight="1" thickBot="1" x14ac:dyDescent="0.3">
      <c r="A25">
        <v>23</v>
      </c>
      <c r="B25" s="41">
        <v>335</v>
      </c>
      <c r="C25" s="42">
        <v>2928</v>
      </c>
      <c r="D25" s="32" t="s">
        <v>62</v>
      </c>
      <c r="E25" s="57">
        <v>1</v>
      </c>
      <c r="F25" s="12">
        <v>270.14999999999998</v>
      </c>
      <c r="G25" s="7">
        <v>5746.1359999999995</v>
      </c>
      <c r="H25" s="10">
        <v>59.432598500000026</v>
      </c>
      <c r="I25" s="27">
        <v>59.432598499999997</v>
      </c>
      <c r="J25" s="17">
        <f t="shared" si="0"/>
        <v>13.5075</v>
      </c>
      <c r="K25" s="17">
        <f>F25-J25-H25</f>
        <v>197.20990149999994</v>
      </c>
      <c r="L25" s="17"/>
      <c r="M25" s="17">
        <f t="shared" si="2"/>
        <v>210.71699999999998</v>
      </c>
      <c r="N25" s="17">
        <f t="shared" si="3"/>
        <v>229.62749999999997</v>
      </c>
      <c r="O25" s="17">
        <v>217</v>
      </c>
      <c r="P25" s="17">
        <f>O25-K25</f>
        <v>19.790098500000056</v>
      </c>
      <c r="Q25" s="17">
        <v>217</v>
      </c>
      <c r="R25" s="17">
        <f>Q25-K25</f>
        <v>19.790098500000056</v>
      </c>
      <c r="S25" s="21">
        <f t="shared" si="6"/>
        <v>16.790098500000056</v>
      </c>
      <c r="T25" s="58">
        <v>410</v>
      </c>
      <c r="U25" s="61">
        <f t="shared" si="7"/>
        <v>410</v>
      </c>
    </row>
    <row r="26" spans="1:21" ht="13.5" hidden="1" customHeight="1" thickBot="1" x14ac:dyDescent="0.3">
      <c r="A26">
        <v>24</v>
      </c>
      <c r="B26" s="41">
        <v>315</v>
      </c>
      <c r="C26" s="42">
        <v>2830</v>
      </c>
      <c r="D26" s="33" t="s">
        <v>93</v>
      </c>
      <c r="E26" s="57">
        <v>1</v>
      </c>
      <c r="F26" s="12">
        <v>266.23</v>
      </c>
      <c r="G26" s="7">
        <v>5566.1939999999995</v>
      </c>
      <c r="H26" s="10">
        <v>58.568820639999984</v>
      </c>
      <c r="I26" s="27">
        <v>58.568820639999991</v>
      </c>
      <c r="J26" s="17">
        <f t="shared" si="0"/>
        <v>13.311500000000002</v>
      </c>
      <c r="K26" s="17">
        <f>F26-J26-H26</f>
        <v>194.34967936000004</v>
      </c>
      <c r="L26" s="17"/>
      <c r="M26" s="17">
        <f t="shared" si="2"/>
        <v>207.65940000000003</v>
      </c>
      <c r="N26" s="17">
        <f t="shared" si="3"/>
        <v>226.2955</v>
      </c>
      <c r="O26" s="17">
        <v>215</v>
      </c>
      <c r="P26" s="17">
        <f>O26-K26</f>
        <v>20.650320639999961</v>
      </c>
      <c r="Q26" s="17">
        <v>215</v>
      </c>
      <c r="R26" s="17">
        <f>Q26-K26</f>
        <v>20.650320639999961</v>
      </c>
      <c r="S26" s="21">
        <f t="shared" si="6"/>
        <v>17.650320639999961</v>
      </c>
      <c r="T26" s="58"/>
      <c r="U26" s="61">
        <f t="shared" si="7"/>
        <v>0</v>
      </c>
    </row>
    <row r="27" spans="1:21" ht="13.5" customHeight="1" thickBot="1" x14ac:dyDescent="0.3">
      <c r="A27">
        <v>25</v>
      </c>
      <c r="B27" s="41">
        <v>344</v>
      </c>
      <c r="C27" s="42">
        <v>2941</v>
      </c>
      <c r="D27" s="32" t="s">
        <v>19</v>
      </c>
      <c r="E27" s="57">
        <v>1</v>
      </c>
      <c r="F27" s="12">
        <v>250.64</v>
      </c>
      <c r="G27" s="7">
        <v>5444.3339999999998</v>
      </c>
      <c r="H27" s="10">
        <v>45.692461723599997</v>
      </c>
      <c r="I27" s="27">
        <v>45.692461723599997</v>
      </c>
      <c r="J27" s="17">
        <f t="shared" si="0"/>
        <v>12.532</v>
      </c>
      <c r="K27" s="17">
        <f>F27-J27-H27</f>
        <v>192.41553827639999</v>
      </c>
      <c r="L27" s="17"/>
      <c r="M27" s="17">
        <f t="shared" si="2"/>
        <v>195.4992</v>
      </c>
      <c r="N27" s="17">
        <f t="shared" si="3"/>
        <v>213.04399999999998</v>
      </c>
      <c r="O27" s="17">
        <v>209</v>
      </c>
      <c r="P27" s="17">
        <f>O27-K27</f>
        <v>16.584461723600015</v>
      </c>
      <c r="Q27" s="17">
        <v>209</v>
      </c>
      <c r="R27" s="17">
        <f>Q27-K27</f>
        <v>16.584461723600015</v>
      </c>
      <c r="S27" s="21">
        <f t="shared" si="6"/>
        <v>13.584461723600015</v>
      </c>
      <c r="T27" s="58">
        <v>210</v>
      </c>
      <c r="U27" s="61">
        <f t="shared" si="7"/>
        <v>210</v>
      </c>
    </row>
    <row r="28" spans="1:21" ht="13.5" customHeight="1" thickBot="1" x14ac:dyDescent="0.3">
      <c r="A28">
        <v>26</v>
      </c>
      <c r="B28" s="41">
        <v>32</v>
      </c>
      <c r="C28" s="42">
        <v>1720</v>
      </c>
      <c r="D28" s="34" t="s">
        <v>29</v>
      </c>
      <c r="E28" s="57">
        <v>0.45</v>
      </c>
      <c r="F28" s="12">
        <v>138.77000000000001</v>
      </c>
      <c r="G28" s="7">
        <v>4689.8999999999996</v>
      </c>
      <c r="H28" s="9">
        <v>50.88369000000003</v>
      </c>
      <c r="I28" s="27">
        <v>50.883690000000009</v>
      </c>
      <c r="J28" s="17">
        <f t="shared" si="0"/>
        <v>6.9385000000000012</v>
      </c>
      <c r="K28" s="20">
        <f>F28-J28-(H28*0.45)</f>
        <v>108.93383949999999</v>
      </c>
      <c r="L28" s="17"/>
      <c r="M28" s="17">
        <f t="shared" si="2"/>
        <v>108.24060000000001</v>
      </c>
      <c r="N28" s="17">
        <f t="shared" si="3"/>
        <v>117.95450000000001</v>
      </c>
      <c r="O28" s="17">
        <v>117</v>
      </c>
      <c r="P28" s="17">
        <f>(O28-K28)/0.45</f>
        <v>17.924801111111133</v>
      </c>
      <c r="Q28" s="17">
        <v>117</v>
      </c>
      <c r="R28" s="17">
        <f>(Q28-K28)/0.45</f>
        <v>17.924801111111133</v>
      </c>
      <c r="S28" s="21">
        <f t="shared" si="6"/>
        <v>14.924801111111133</v>
      </c>
      <c r="T28" s="58">
        <v>380</v>
      </c>
      <c r="U28" s="61">
        <f t="shared" si="7"/>
        <v>171</v>
      </c>
    </row>
    <row r="29" spans="1:21" ht="13.5" customHeight="1" thickBot="1" x14ac:dyDescent="0.3">
      <c r="A29">
        <v>28</v>
      </c>
      <c r="B29" s="41">
        <v>347</v>
      </c>
      <c r="C29" s="42">
        <v>2947</v>
      </c>
      <c r="D29" s="34" t="s">
        <v>20</v>
      </c>
      <c r="E29" s="57">
        <v>1</v>
      </c>
      <c r="F29" s="12">
        <v>244.35</v>
      </c>
      <c r="G29" s="7">
        <v>3688.181</v>
      </c>
      <c r="H29" s="10">
        <v>40.317011129999997</v>
      </c>
      <c r="I29" s="27">
        <v>40.317011129999997</v>
      </c>
      <c r="J29" s="17">
        <f t="shared" si="0"/>
        <v>12.217500000000001</v>
      </c>
      <c r="K29" s="17">
        <f>F29-J29-H29</f>
        <v>191.81548887</v>
      </c>
      <c r="L29" s="17"/>
      <c r="M29" s="17">
        <f t="shared" si="2"/>
        <v>190.59299999999999</v>
      </c>
      <c r="N29" s="17">
        <f t="shared" si="3"/>
        <v>207.69749999999999</v>
      </c>
      <c r="O29" s="17">
        <v>209</v>
      </c>
      <c r="P29" s="17">
        <f>O29-K29</f>
        <v>17.184511130000004</v>
      </c>
      <c r="Q29" s="17">
        <v>209</v>
      </c>
      <c r="R29" s="17">
        <f>Q29-K29</f>
        <v>17.184511130000004</v>
      </c>
      <c r="S29" s="21">
        <f t="shared" si="6"/>
        <v>14.184511130000004</v>
      </c>
      <c r="T29" s="58">
        <v>460</v>
      </c>
      <c r="U29" s="61">
        <f t="shared" si="7"/>
        <v>460</v>
      </c>
    </row>
    <row r="30" spans="1:21" ht="13.5" hidden="1" customHeight="1" thickBot="1" x14ac:dyDescent="0.3">
      <c r="A30">
        <v>29</v>
      </c>
      <c r="B30" s="41">
        <v>248</v>
      </c>
      <c r="C30" s="42">
        <v>2287</v>
      </c>
      <c r="D30" s="34" t="s">
        <v>17</v>
      </c>
      <c r="E30" s="57">
        <v>1</v>
      </c>
      <c r="F30" s="12">
        <v>199.26</v>
      </c>
      <c r="G30" s="7">
        <v>3631.8269999999993</v>
      </c>
      <c r="H30" s="10">
        <v>32.87789999999999</v>
      </c>
      <c r="I30" s="27">
        <v>32.877899999999997</v>
      </c>
      <c r="J30" s="17">
        <f t="shared" si="0"/>
        <v>9.963000000000001</v>
      </c>
      <c r="K30" s="17">
        <f>F30-J30-H30</f>
        <v>156.41910000000001</v>
      </c>
      <c r="L30" s="17"/>
      <c r="M30" s="17">
        <f t="shared" si="2"/>
        <v>155.4228</v>
      </c>
      <c r="N30" s="17">
        <f t="shared" si="3"/>
        <v>169.37099999999998</v>
      </c>
      <c r="O30" s="17">
        <v>174</v>
      </c>
      <c r="P30" s="17">
        <f>O30-K30</f>
        <v>17.580899999999986</v>
      </c>
      <c r="Q30" s="17">
        <v>174</v>
      </c>
      <c r="R30" s="17">
        <f>Q30-K30</f>
        <v>17.580899999999986</v>
      </c>
      <c r="S30" s="21">
        <f t="shared" si="6"/>
        <v>14.580899999999986</v>
      </c>
      <c r="T30" s="58"/>
      <c r="U30" s="61">
        <f t="shared" si="7"/>
        <v>0</v>
      </c>
    </row>
    <row r="31" spans="1:21" ht="13.5" customHeight="1" thickBot="1" x14ac:dyDescent="0.3">
      <c r="A31">
        <v>30</v>
      </c>
      <c r="B31" s="41">
        <v>346</v>
      </c>
      <c r="C31" s="42">
        <v>2945</v>
      </c>
      <c r="D31" s="34" t="s">
        <v>21</v>
      </c>
      <c r="E31" s="57">
        <v>1</v>
      </c>
      <c r="F31" s="12">
        <v>238.96</v>
      </c>
      <c r="G31" s="7">
        <v>3592.2820000000002</v>
      </c>
      <c r="H31" s="10">
        <v>39.429144809999976</v>
      </c>
      <c r="I31" s="27">
        <v>39.429144810000004</v>
      </c>
      <c r="J31" s="17">
        <f t="shared" si="0"/>
        <v>11.948</v>
      </c>
      <c r="K31" s="17">
        <f>F31-J31-H31</f>
        <v>187.58285519000003</v>
      </c>
      <c r="L31" s="17"/>
      <c r="M31" s="17">
        <f t="shared" si="2"/>
        <v>186.3888</v>
      </c>
      <c r="N31" s="17">
        <f t="shared" si="3"/>
        <v>203.11600000000001</v>
      </c>
      <c r="O31" s="17">
        <v>205</v>
      </c>
      <c r="P31" s="17">
        <f>O31-K31</f>
        <v>17.417144809999968</v>
      </c>
      <c r="Q31" s="17">
        <v>205</v>
      </c>
      <c r="R31" s="17">
        <f>Q31-K31</f>
        <v>17.417144809999968</v>
      </c>
      <c r="S31" s="21">
        <f t="shared" si="6"/>
        <v>14.417144809999968</v>
      </c>
      <c r="T31" s="58">
        <v>150</v>
      </c>
      <c r="U31" s="61">
        <f t="shared" si="7"/>
        <v>150</v>
      </c>
    </row>
    <row r="32" spans="1:21" ht="13.5" hidden="1" customHeight="1" thickBot="1" x14ac:dyDescent="0.3">
      <c r="A32">
        <v>31</v>
      </c>
      <c r="B32" s="41">
        <v>273</v>
      </c>
      <c r="C32" s="42">
        <v>2618</v>
      </c>
      <c r="D32" s="34" t="s">
        <v>27</v>
      </c>
      <c r="E32" s="57">
        <v>0.4</v>
      </c>
      <c r="F32" s="12">
        <v>93.12</v>
      </c>
      <c r="G32" s="7">
        <v>3477.6000000000004</v>
      </c>
      <c r="H32" s="9">
        <v>38.412831599999997</v>
      </c>
      <c r="I32" s="27">
        <v>38.412831600000004</v>
      </c>
      <c r="J32" s="17">
        <f t="shared" si="0"/>
        <v>4.6560000000000006</v>
      </c>
      <c r="K32" s="20">
        <f>F32-J32-(H32*0.4)</f>
        <v>73.09886736</v>
      </c>
      <c r="L32" s="17"/>
      <c r="M32" s="17">
        <f t="shared" si="2"/>
        <v>72.633600000000001</v>
      </c>
      <c r="N32" s="17">
        <f t="shared" si="3"/>
        <v>79.152000000000001</v>
      </c>
      <c r="O32" s="17">
        <v>81</v>
      </c>
      <c r="P32" s="17">
        <f>(O32-K32)/0.4</f>
        <v>19.7528316</v>
      </c>
      <c r="Q32" s="17">
        <v>81</v>
      </c>
      <c r="R32" s="17">
        <f>(Q32-K32)/0.4</f>
        <v>19.7528316</v>
      </c>
      <c r="S32" s="21">
        <f t="shared" si="6"/>
        <v>16.7528316</v>
      </c>
      <c r="T32" s="58"/>
      <c r="U32" s="61">
        <f t="shared" si="7"/>
        <v>0</v>
      </c>
    </row>
    <row r="33" spans="1:21" ht="13.5" customHeight="1" thickBot="1" x14ac:dyDescent="0.3">
      <c r="A33">
        <v>32</v>
      </c>
      <c r="B33" s="41">
        <v>345</v>
      </c>
      <c r="C33" s="42">
        <v>2943</v>
      </c>
      <c r="D33" s="34" t="s">
        <v>24</v>
      </c>
      <c r="E33" s="57">
        <v>1</v>
      </c>
      <c r="F33" s="12">
        <v>257.52</v>
      </c>
      <c r="G33" s="7">
        <v>3216.451</v>
      </c>
      <c r="H33" s="10">
        <v>42.491408684999996</v>
      </c>
      <c r="I33" s="27">
        <v>42.491408685000003</v>
      </c>
      <c r="J33" s="17">
        <f t="shared" si="0"/>
        <v>12.875999999999999</v>
      </c>
      <c r="K33" s="17">
        <f>F33-J33-H33</f>
        <v>202.152591315</v>
      </c>
      <c r="L33" s="17"/>
      <c r="M33" s="17">
        <f t="shared" si="2"/>
        <v>200.8656</v>
      </c>
      <c r="N33" s="17">
        <f t="shared" si="3"/>
        <v>218.89199999999997</v>
      </c>
      <c r="O33" s="17">
        <v>220</v>
      </c>
      <c r="P33" s="17">
        <f>O33-K33</f>
        <v>17.847408685000005</v>
      </c>
      <c r="Q33" s="17">
        <v>220</v>
      </c>
      <c r="R33" s="17">
        <f>Q33-K33</f>
        <v>17.847408685000005</v>
      </c>
      <c r="S33" s="21">
        <f t="shared" si="6"/>
        <v>14.847408685000005</v>
      </c>
      <c r="T33" s="58">
        <v>160</v>
      </c>
      <c r="U33" s="61">
        <f t="shared" si="7"/>
        <v>160</v>
      </c>
    </row>
    <row r="34" spans="1:21" ht="13.5" hidden="1" customHeight="1" thickBot="1" x14ac:dyDescent="0.3">
      <c r="A34">
        <v>33</v>
      </c>
      <c r="B34" s="41">
        <v>278</v>
      </c>
      <c r="C34" s="42">
        <v>2621</v>
      </c>
      <c r="D34" s="34" t="s">
        <v>39</v>
      </c>
      <c r="E34" s="57">
        <v>0.4</v>
      </c>
      <c r="F34" s="12">
        <v>93.12</v>
      </c>
      <c r="G34" s="7">
        <v>3202.8</v>
      </c>
      <c r="H34" s="9">
        <v>38.41283160000004</v>
      </c>
      <c r="I34" s="27">
        <v>38.412831599999997</v>
      </c>
      <c r="J34" s="17">
        <f t="shared" si="0"/>
        <v>4.6560000000000006</v>
      </c>
      <c r="K34" s="20">
        <f>F34-J34-(H34*0.4)</f>
        <v>73.098867359999986</v>
      </c>
      <c r="L34" s="17"/>
      <c r="M34" s="17">
        <f t="shared" si="2"/>
        <v>72.633600000000001</v>
      </c>
      <c r="N34" s="17">
        <f t="shared" si="3"/>
        <v>79.152000000000001</v>
      </c>
      <c r="O34" s="17">
        <v>81</v>
      </c>
      <c r="P34" s="17">
        <f>(O34-K34)/0.4</f>
        <v>19.752831600000036</v>
      </c>
      <c r="Q34" s="17">
        <v>81</v>
      </c>
      <c r="R34" s="17">
        <f>(Q34-K34)/0.4</f>
        <v>19.752831600000036</v>
      </c>
      <c r="S34" s="21">
        <f t="shared" si="6"/>
        <v>16.752831600000036</v>
      </c>
      <c r="T34" s="58"/>
      <c r="U34" s="61">
        <f t="shared" si="7"/>
        <v>0</v>
      </c>
    </row>
    <row r="35" spans="1:21" ht="13.5" hidden="1" customHeight="1" thickBot="1" x14ac:dyDescent="0.3">
      <c r="A35">
        <v>34</v>
      </c>
      <c r="B35" s="41">
        <v>460</v>
      </c>
      <c r="C35" s="42">
        <v>3392</v>
      </c>
      <c r="D35" s="34" t="s">
        <v>94</v>
      </c>
      <c r="E35" s="57">
        <v>1</v>
      </c>
      <c r="F35" s="12">
        <v>235.9</v>
      </c>
      <c r="G35" s="7">
        <v>2956.4450000000002</v>
      </c>
      <c r="H35" s="10">
        <v>51.89811000000001</v>
      </c>
      <c r="I35" s="27">
        <v>51.898109999999996</v>
      </c>
      <c r="J35" s="17">
        <f t="shared" ref="J35:J66" si="8">F35*0.05</f>
        <v>11.795000000000002</v>
      </c>
      <c r="K35" s="17">
        <f>F35-J35-H35</f>
        <v>172.20689000000002</v>
      </c>
      <c r="L35" s="17">
        <v>184</v>
      </c>
      <c r="M35" s="17">
        <f t="shared" ref="M35:M66" si="9">F35*0.78</f>
        <v>184.00200000000001</v>
      </c>
      <c r="N35" s="17">
        <f t="shared" ref="N35:N66" si="10">F35*0.85</f>
        <v>200.51499999999999</v>
      </c>
      <c r="O35" s="17">
        <v>181</v>
      </c>
      <c r="P35" s="17">
        <f>O35-K35</f>
        <v>8.7931099999999844</v>
      </c>
      <c r="Q35" s="17">
        <v>181</v>
      </c>
      <c r="R35" s="17">
        <f>Q35-K35</f>
        <v>8.7931099999999844</v>
      </c>
      <c r="S35" s="21">
        <f t="shared" ref="S35:S66" si="11">R35-3</f>
        <v>5.7931099999999844</v>
      </c>
      <c r="T35" s="58"/>
      <c r="U35" s="61">
        <f t="shared" si="7"/>
        <v>0</v>
      </c>
    </row>
    <row r="36" spans="1:21" ht="13.5" hidden="1" customHeight="1" thickBot="1" x14ac:dyDescent="0.3">
      <c r="A36">
        <v>35</v>
      </c>
      <c r="B36" s="41">
        <v>317</v>
      </c>
      <c r="C36" s="42" t="s">
        <v>175</v>
      </c>
      <c r="D36" s="34" t="s">
        <v>92</v>
      </c>
      <c r="E36" s="57">
        <v>1</v>
      </c>
      <c r="F36" s="12">
        <v>212.07</v>
      </c>
      <c r="G36" s="7">
        <v>2912.6480000000001</v>
      </c>
      <c r="H36" s="10">
        <v>46.655947799999993</v>
      </c>
      <c r="I36" s="27">
        <v>46.6559478</v>
      </c>
      <c r="J36" s="17">
        <f t="shared" si="8"/>
        <v>10.6035</v>
      </c>
      <c r="K36" s="17">
        <f>F36-J36-H36</f>
        <v>154.81055220000002</v>
      </c>
      <c r="L36" s="17"/>
      <c r="M36" s="17">
        <f t="shared" si="9"/>
        <v>165.41460000000001</v>
      </c>
      <c r="N36" s="17">
        <f t="shared" si="10"/>
        <v>180.2595</v>
      </c>
      <c r="O36" s="17">
        <v>172</v>
      </c>
      <c r="P36" s="17">
        <f>O36-K36</f>
        <v>17.189447799999982</v>
      </c>
      <c r="Q36" s="17">
        <v>172</v>
      </c>
      <c r="R36" s="17">
        <f>Q36-K36</f>
        <v>17.189447799999982</v>
      </c>
      <c r="S36" s="21">
        <f t="shared" si="11"/>
        <v>14.189447799999982</v>
      </c>
      <c r="T36" s="58"/>
      <c r="U36" s="61">
        <f t="shared" si="7"/>
        <v>0</v>
      </c>
    </row>
    <row r="37" spans="1:21" ht="13.5" customHeight="1" thickBot="1" x14ac:dyDescent="0.3">
      <c r="A37">
        <v>36</v>
      </c>
      <c r="B37" s="41">
        <v>318</v>
      </c>
      <c r="C37" s="42" t="s">
        <v>176</v>
      </c>
      <c r="D37" s="35" t="s">
        <v>7</v>
      </c>
      <c r="E37" s="57">
        <v>1</v>
      </c>
      <c r="F37" s="12">
        <v>165.79</v>
      </c>
      <c r="G37" s="7">
        <v>2736.2209999999995</v>
      </c>
      <c r="H37" s="10">
        <v>45.592249999999993</v>
      </c>
      <c r="I37" s="27">
        <v>45.59225</v>
      </c>
      <c r="J37" s="17">
        <f t="shared" si="8"/>
        <v>8.2895000000000003</v>
      </c>
      <c r="K37" s="17">
        <f>F37-J37-H37</f>
        <v>111.90825</v>
      </c>
      <c r="L37" s="17"/>
      <c r="M37" s="17">
        <f t="shared" si="9"/>
        <v>129.31620000000001</v>
      </c>
      <c r="N37" s="17">
        <f t="shared" si="10"/>
        <v>140.92149999999998</v>
      </c>
      <c r="O37" s="17">
        <v>130</v>
      </c>
      <c r="P37" s="17">
        <f>O37-K37</f>
        <v>18.091750000000005</v>
      </c>
      <c r="Q37" s="17">
        <v>130</v>
      </c>
      <c r="R37" s="17">
        <f>Q37-K37</f>
        <v>18.091750000000005</v>
      </c>
      <c r="S37" s="21">
        <f t="shared" si="11"/>
        <v>15.091750000000005</v>
      </c>
      <c r="T37" s="58">
        <v>2200</v>
      </c>
      <c r="U37" s="61">
        <f t="shared" si="7"/>
        <v>2200</v>
      </c>
    </row>
    <row r="38" spans="1:21" ht="13.5" customHeight="1" thickBot="1" x14ac:dyDescent="0.3">
      <c r="A38">
        <v>37</v>
      </c>
      <c r="B38" s="41">
        <v>225</v>
      </c>
      <c r="C38" s="42">
        <v>2182</v>
      </c>
      <c r="D38" s="34" t="s">
        <v>31</v>
      </c>
      <c r="E38" s="57">
        <v>1</v>
      </c>
      <c r="F38" s="12">
        <v>246.59</v>
      </c>
      <c r="G38" s="7">
        <v>2692.1910000000003</v>
      </c>
      <c r="H38" s="10">
        <v>54.250015380000008</v>
      </c>
      <c r="I38" s="27">
        <v>54.250015380000001</v>
      </c>
      <c r="J38" s="17">
        <f t="shared" si="8"/>
        <v>12.329500000000001</v>
      </c>
      <c r="K38" s="17">
        <f>F38-J38-H38</f>
        <v>180.01048462</v>
      </c>
      <c r="L38" s="17"/>
      <c r="M38" s="17">
        <f t="shared" si="9"/>
        <v>192.34020000000001</v>
      </c>
      <c r="N38" s="17">
        <f t="shared" si="10"/>
        <v>209.60149999999999</v>
      </c>
      <c r="O38" s="17">
        <v>198</v>
      </c>
      <c r="P38" s="17">
        <f>O38-K38</f>
        <v>17.98951538</v>
      </c>
      <c r="Q38" s="17">
        <v>198</v>
      </c>
      <c r="R38" s="17">
        <f>Q38-K38</f>
        <v>17.98951538</v>
      </c>
      <c r="S38" s="21">
        <f t="shared" si="11"/>
        <v>14.98951538</v>
      </c>
      <c r="T38" s="58">
        <v>100</v>
      </c>
      <c r="U38" s="61">
        <f t="shared" si="7"/>
        <v>100</v>
      </c>
    </row>
    <row r="39" spans="1:21" ht="13.5" hidden="1" customHeight="1" thickBot="1" x14ac:dyDescent="0.3">
      <c r="A39">
        <v>38</v>
      </c>
      <c r="B39" s="41">
        <v>327</v>
      </c>
      <c r="C39" s="42">
        <v>2795</v>
      </c>
      <c r="D39" s="34" t="s">
        <v>36</v>
      </c>
      <c r="E39" s="57">
        <v>1</v>
      </c>
      <c r="F39" s="12">
        <v>228.68</v>
      </c>
      <c r="G39" s="7">
        <v>2558.1079999999997</v>
      </c>
      <c r="H39" s="10">
        <v>37.73154329999997</v>
      </c>
      <c r="I39" s="27">
        <v>37.731543299999998</v>
      </c>
      <c r="J39" s="17">
        <f t="shared" si="8"/>
        <v>11.434000000000001</v>
      </c>
      <c r="K39" s="17">
        <f>F39-J39-H39</f>
        <v>179.51445670000004</v>
      </c>
      <c r="L39" s="17"/>
      <c r="M39" s="17">
        <f t="shared" si="9"/>
        <v>178.37040000000002</v>
      </c>
      <c r="N39" s="17">
        <f t="shared" si="10"/>
        <v>194.37800000000001</v>
      </c>
      <c r="O39" s="17">
        <v>196</v>
      </c>
      <c r="P39" s="17">
        <f>O39-K39</f>
        <v>16.485543299999961</v>
      </c>
      <c r="Q39" s="17">
        <v>196</v>
      </c>
      <c r="R39" s="17">
        <f>Q39-K39</f>
        <v>16.485543299999961</v>
      </c>
      <c r="S39" s="21">
        <f t="shared" si="11"/>
        <v>13.485543299999961</v>
      </c>
      <c r="T39" s="58"/>
      <c r="U39" s="61">
        <f t="shared" si="7"/>
        <v>0</v>
      </c>
    </row>
    <row r="40" spans="1:21" ht="13.5" hidden="1" customHeight="1" thickBot="1" x14ac:dyDescent="0.3">
      <c r="A40">
        <v>39</v>
      </c>
      <c r="B40" s="41">
        <v>30</v>
      </c>
      <c r="C40" s="42">
        <v>1718</v>
      </c>
      <c r="D40" s="34" t="s">
        <v>30</v>
      </c>
      <c r="E40" s="57">
        <v>0.45</v>
      </c>
      <c r="F40" s="12">
        <v>138.30000000000001</v>
      </c>
      <c r="G40" s="7">
        <v>2497.5</v>
      </c>
      <c r="H40" s="9">
        <v>50.711430000000014</v>
      </c>
      <c r="I40" s="27">
        <v>50.71143</v>
      </c>
      <c r="J40" s="17">
        <f t="shared" si="8"/>
        <v>6.9150000000000009</v>
      </c>
      <c r="K40" s="20">
        <f>F40-J40-(H40*0.45)</f>
        <v>108.56485650000002</v>
      </c>
      <c r="L40" s="17"/>
      <c r="M40" s="17">
        <f t="shared" si="9"/>
        <v>107.87400000000001</v>
      </c>
      <c r="N40" s="17">
        <f t="shared" si="10"/>
        <v>117.55500000000001</v>
      </c>
      <c r="O40" s="17">
        <v>116</v>
      </c>
      <c r="P40" s="17">
        <f>(O40-K40)/0.45</f>
        <v>16.522541111111067</v>
      </c>
      <c r="Q40" s="17">
        <v>116</v>
      </c>
      <c r="R40" s="17">
        <f>(Q40-K40)/0.45</f>
        <v>16.522541111111067</v>
      </c>
      <c r="S40" s="21">
        <f t="shared" si="11"/>
        <v>13.522541111111067</v>
      </c>
      <c r="T40" s="58"/>
      <c r="U40" s="61">
        <f t="shared" si="7"/>
        <v>0</v>
      </c>
    </row>
    <row r="41" spans="1:21" ht="13.5" hidden="1" customHeight="1" thickBot="1" x14ac:dyDescent="0.3">
      <c r="A41">
        <v>40</v>
      </c>
      <c r="B41" s="41">
        <v>281</v>
      </c>
      <c r="C41" s="42">
        <v>2205</v>
      </c>
      <c r="D41" s="34" t="s">
        <v>43</v>
      </c>
      <c r="E41" s="57">
        <v>0.4</v>
      </c>
      <c r="F41" s="12">
        <v>95.28</v>
      </c>
      <c r="G41" s="7">
        <v>2455.1999999999998</v>
      </c>
      <c r="H41" s="9">
        <v>39.302999999999997</v>
      </c>
      <c r="I41" s="27">
        <v>39.302999999999997</v>
      </c>
      <c r="J41" s="17">
        <f t="shared" si="8"/>
        <v>4.7640000000000002</v>
      </c>
      <c r="K41" s="20">
        <f>F41-J41-(H41*0.4)</f>
        <v>74.794800000000009</v>
      </c>
      <c r="L41" s="17"/>
      <c r="M41" s="17">
        <f t="shared" si="9"/>
        <v>74.318399999999997</v>
      </c>
      <c r="N41" s="17">
        <f t="shared" si="10"/>
        <v>80.988</v>
      </c>
      <c r="O41" s="17">
        <v>83</v>
      </c>
      <c r="P41" s="17">
        <f>(O41-K41)/0.4</f>
        <v>20.512999999999977</v>
      </c>
      <c r="Q41" s="17">
        <v>83</v>
      </c>
      <c r="R41" s="17">
        <f>(Q41-K41)/0.4</f>
        <v>20.512999999999977</v>
      </c>
      <c r="S41" s="21">
        <f t="shared" si="11"/>
        <v>17.512999999999977</v>
      </c>
      <c r="T41" s="58"/>
      <c r="U41" s="61">
        <f t="shared" si="7"/>
        <v>0</v>
      </c>
    </row>
    <row r="42" spans="1:21" ht="13.5" hidden="1" customHeight="1" thickBot="1" x14ac:dyDescent="0.3">
      <c r="A42">
        <v>41</v>
      </c>
      <c r="B42" s="41">
        <v>316</v>
      </c>
      <c r="C42" s="42">
        <v>2808</v>
      </c>
      <c r="D42" s="34" t="s">
        <v>11</v>
      </c>
      <c r="E42" s="57">
        <v>1</v>
      </c>
      <c r="F42" s="12">
        <v>149.69999999999999</v>
      </c>
      <c r="G42" s="7">
        <v>2413.1189999999997</v>
      </c>
      <c r="H42" s="10">
        <v>35.419019999999996</v>
      </c>
      <c r="I42" s="27">
        <v>35.419019999999996</v>
      </c>
      <c r="J42" s="17">
        <f t="shared" si="8"/>
        <v>7.4849999999999994</v>
      </c>
      <c r="K42" s="17">
        <f t="shared" ref="K42:K48" si="12">F42-J42-H42</f>
        <v>106.79597999999999</v>
      </c>
      <c r="L42" s="17"/>
      <c r="M42" s="17">
        <f t="shared" si="9"/>
        <v>116.76599999999999</v>
      </c>
      <c r="N42" s="17">
        <f t="shared" si="10"/>
        <v>127.24499999999999</v>
      </c>
      <c r="O42" s="17">
        <v>126</v>
      </c>
      <c r="P42" s="17">
        <f t="shared" ref="P42:P48" si="13">O42-K42</f>
        <v>19.204020000000014</v>
      </c>
      <c r="Q42" s="17">
        <v>126</v>
      </c>
      <c r="R42" s="17">
        <f t="shared" ref="R42:R48" si="14">Q42-K42</f>
        <v>19.204020000000014</v>
      </c>
      <c r="S42" s="21">
        <f t="shared" si="11"/>
        <v>16.204020000000014</v>
      </c>
      <c r="T42" s="58"/>
      <c r="U42" s="61">
        <f t="shared" si="7"/>
        <v>0</v>
      </c>
    </row>
    <row r="43" spans="1:21" ht="13.5" hidden="1" customHeight="1" thickBot="1" x14ac:dyDescent="0.3">
      <c r="A43">
        <v>42</v>
      </c>
      <c r="B43" s="41">
        <v>257</v>
      </c>
      <c r="C43" s="42">
        <v>246</v>
      </c>
      <c r="D43" s="34" t="s">
        <v>16</v>
      </c>
      <c r="E43" s="57">
        <v>1</v>
      </c>
      <c r="F43" s="12">
        <v>210.08</v>
      </c>
      <c r="G43" s="7">
        <v>2375.7250000000004</v>
      </c>
      <c r="H43" s="10">
        <v>34.663200000000003</v>
      </c>
      <c r="I43" s="27">
        <v>34.663200000000003</v>
      </c>
      <c r="J43" s="17">
        <f t="shared" si="8"/>
        <v>10.504000000000001</v>
      </c>
      <c r="K43" s="17">
        <f t="shared" si="12"/>
        <v>164.9128</v>
      </c>
      <c r="L43" s="17"/>
      <c r="M43" s="17">
        <f t="shared" si="9"/>
        <v>163.86240000000001</v>
      </c>
      <c r="N43" s="17">
        <f t="shared" si="10"/>
        <v>178.56800000000001</v>
      </c>
      <c r="O43" s="17">
        <v>183</v>
      </c>
      <c r="P43" s="17">
        <f t="shared" si="13"/>
        <v>18.087199999999996</v>
      </c>
      <c r="Q43" s="17">
        <v>183</v>
      </c>
      <c r="R43" s="17">
        <f t="shared" si="14"/>
        <v>18.087199999999996</v>
      </c>
      <c r="S43" s="21">
        <f t="shared" si="11"/>
        <v>15.087199999999996</v>
      </c>
      <c r="T43" s="58"/>
      <c r="U43" s="61">
        <f t="shared" si="7"/>
        <v>0</v>
      </c>
    </row>
    <row r="44" spans="1:21" ht="13.5" hidden="1" customHeight="1" thickBot="1" x14ac:dyDescent="0.3">
      <c r="A44">
        <v>44</v>
      </c>
      <c r="B44" s="41">
        <v>305</v>
      </c>
      <c r="C44" s="42">
        <v>2847</v>
      </c>
      <c r="D44" s="34" t="s">
        <v>81</v>
      </c>
      <c r="E44" s="57">
        <v>1</v>
      </c>
      <c r="F44" s="12">
        <v>272.23</v>
      </c>
      <c r="G44" s="7">
        <v>2110.2039999999997</v>
      </c>
      <c r="H44" s="10">
        <v>44.917418700000034</v>
      </c>
      <c r="I44" s="27">
        <v>44.917418700000006</v>
      </c>
      <c r="J44" s="17">
        <f t="shared" si="8"/>
        <v>13.611500000000001</v>
      </c>
      <c r="K44" s="17">
        <f t="shared" si="12"/>
        <v>213.7010813</v>
      </c>
      <c r="L44" s="17"/>
      <c r="M44" s="17">
        <f t="shared" si="9"/>
        <v>212.33940000000001</v>
      </c>
      <c r="N44" s="17">
        <f t="shared" si="10"/>
        <v>231.3955</v>
      </c>
      <c r="O44" s="17">
        <v>232</v>
      </c>
      <c r="P44" s="17">
        <f t="shared" si="13"/>
        <v>18.298918700000002</v>
      </c>
      <c r="Q44" s="17">
        <v>232</v>
      </c>
      <c r="R44" s="17">
        <f t="shared" si="14"/>
        <v>18.298918700000002</v>
      </c>
      <c r="S44" s="21">
        <f t="shared" si="11"/>
        <v>15.298918700000002</v>
      </c>
      <c r="T44" s="58"/>
      <c r="U44" s="61">
        <f t="shared" si="7"/>
        <v>0</v>
      </c>
    </row>
    <row r="45" spans="1:21" ht="13.5" hidden="1" customHeight="1" thickBot="1" x14ac:dyDescent="0.3">
      <c r="A45">
        <v>45</v>
      </c>
      <c r="B45" s="41">
        <v>244</v>
      </c>
      <c r="C45" s="42">
        <v>1822</v>
      </c>
      <c r="D45" s="34" t="s">
        <v>18</v>
      </c>
      <c r="E45" s="57">
        <v>1</v>
      </c>
      <c r="F45" s="12">
        <v>287.81</v>
      </c>
      <c r="G45" s="7">
        <v>2006.7189999999998</v>
      </c>
      <c r="H45" s="10">
        <v>47.488650000000007</v>
      </c>
      <c r="I45" s="27">
        <v>47.48865</v>
      </c>
      <c r="J45" s="17">
        <f t="shared" si="8"/>
        <v>14.390500000000001</v>
      </c>
      <c r="K45" s="17">
        <f t="shared" si="12"/>
        <v>225.93085000000002</v>
      </c>
      <c r="L45" s="17"/>
      <c r="M45" s="17">
        <f t="shared" si="9"/>
        <v>224.49180000000001</v>
      </c>
      <c r="N45" s="17">
        <f t="shared" si="10"/>
        <v>244.63849999999999</v>
      </c>
      <c r="O45" s="17">
        <v>244</v>
      </c>
      <c r="P45" s="17">
        <f t="shared" si="13"/>
        <v>18.069149999999979</v>
      </c>
      <c r="Q45" s="17">
        <v>244</v>
      </c>
      <c r="R45" s="17">
        <f t="shared" si="14"/>
        <v>18.069149999999979</v>
      </c>
      <c r="S45" s="21">
        <f t="shared" si="11"/>
        <v>15.069149999999979</v>
      </c>
      <c r="T45" s="58"/>
      <c r="U45" s="61">
        <f t="shared" si="7"/>
        <v>0</v>
      </c>
    </row>
    <row r="46" spans="1:21" ht="13.5" hidden="1" customHeight="1" thickBot="1" x14ac:dyDescent="0.3">
      <c r="A46">
        <v>46</v>
      </c>
      <c r="B46" s="41">
        <v>247</v>
      </c>
      <c r="C46" s="42">
        <v>1051</v>
      </c>
      <c r="D46" s="34" t="s">
        <v>26</v>
      </c>
      <c r="E46" s="57">
        <v>1</v>
      </c>
      <c r="F46" s="12">
        <v>233.99</v>
      </c>
      <c r="G46" s="7">
        <v>1990.2150000000001</v>
      </c>
      <c r="H46" s="10">
        <v>38.607978750000001</v>
      </c>
      <c r="I46" s="27">
        <v>38.607978750000001</v>
      </c>
      <c r="J46" s="17">
        <f t="shared" si="8"/>
        <v>11.6995</v>
      </c>
      <c r="K46" s="17">
        <f t="shared" si="12"/>
        <v>183.68252125000001</v>
      </c>
      <c r="L46" s="17"/>
      <c r="M46" s="17">
        <f t="shared" si="9"/>
        <v>182.51220000000001</v>
      </c>
      <c r="N46" s="17">
        <f t="shared" si="10"/>
        <v>198.89150000000001</v>
      </c>
      <c r="O46" s="17">
        <v>203</v>
      </c>
      <c r="P46" s="17">
        <f t="shared" si="13"/>
        <v>19.317478749999992</v>
      </c>
      <c r="Q46" s="17">
        <v>203</v>
      </c>
      <c r="R46" s="17">
        <f t="shared" si="14"/>
        <v>19.317478749999992</v>
      </c>
      <c r="S46" s="21">
        <f t="shared" si="11"/>
        <v>16.317478749999992</v>
      </c>
      <c r="T46" s="58"/>
      <c r="U46" s="61">
        <f t="shared" si="7"/>
        <v>0</v>
      </c>
    </row>
    <row r="47" spans="1:21" ht="13.5" hidden="1" customHeight="1" thickBot="1" x14ac:dyDescent="0.3">
      <c r="A47">
        <v>47</v>
      </c>
      <c r="B47" s="41">
        <v>465</v>
      </c>
      <c r="C47" s="42">
        <v>3425</v>
      </c>
      <c r="D47" s="34" t="s">
        <v>114</v>
      </c>
      <c r="E47" s="57">
        <v>1</v>
      </c>
      <c r="F47" s="12">
        <v>185.08</v>
      </c>
      <c r="G47" s="7">
        <v>1786.0160000000001</v>
      </c>
      <c r="H47" s="9">
        <v>40.717600000000033</v>
      </c>
      <c r="I47" s="27">
        <v>40.717600000000004</v>
      </c>
      <c r="J47" s="17">
        <f t="shared" si="8"/>
        <v>9.2540000000000013</v>
      </c>
      <c r="K47" s="17">
        <f t="shared" si="12"/>
        <v>135.10839999999999</v>
      </c>
      <c r="L47" s="17"/>
      <c r="M47" s="17">
        <f t="shared" si="9"/>
        <v>144.36240000000001</v>
      </c>
      <c r="N47" s="17">
        <f t="shared" si="10"/>
        <v>157.31800000000001</v>
      </c>
      <c r="O47" s="17">
        <v>152</v>
      </c>
      <c r="P47" s="17">
        <f t="shared" si="13"/>
        <v>16.891600000000011</v>
      </c>
      <c r="Q47" s="17">
        <v>152</v>
      </c>
      <c r="R47" s="17">
        <f t="shared" si="14"/>
        <v>16.891600000000011</v>
      </c>
      <c r="S47" s="21">
        <f t="shared" si="11"/>
        <v>13.891600000000011</v>
      </c>
      <c r="T47" s="58"/>
      <c r="U47" s="61">
        <f t="shared" si="7"/>
        <v>0</v>
      </c>
    </row>
    <row r="48" spans="1:21" ht="13.5" hidden="1" customHeight="1" thickBot="1" x14ac:dyDescent="0.3">
      <c r="A48">
        <v>48</v>
      </c>
      <c r="B48" s="41">
        <v>481</v>
      </c>
      <c r="C48" s="42">
        <v>3424</v>
      </c>
      <c r="D48" s="34" t="s">
        <v>115</v>
      </c>
      <c r="E48" s="57">
        <v>1</v>
      </c>
      <c r="F48" s="12">
        <v>184.91</v>
      </c>
      <c r="G48" s="7">
        <v>1631.5530000000001</v>
      </c>
      <c r="H48" s="9">
        <v>40.680199999999999</v>
      </c>
      <c r="I48" s="27">
        <v>40.680199999999999</v>
      </c>
      <c r="J48" s="17">
        <f t="shared" si="8"/>
        <v>9.2454999999999998</v>
      </c>
      <c r="K48" s="17">
        <f t="shared" si="12"/>
        <v>134.98430000000002</v>
      </c>
      <c r="L48" s="17"/>
      <c r="M48" s="17">
        <f t="shared" si="9"/>
        <v>144.22980000000001</v>
      </c>
      <c r="N48" s="17">
        <f t="shared" si="10"/>
        <v>157.17349999999999</v>
      </c>
      <c r="O48" s="17">
        <v>152</v>
      </c>
      <c r="P48" s="17">
        <f t="shared" si="13"/>
        <v>17.015699999999981</v>
      </c>
      <c r="Q48" s="17">
        <v>152</v>
      </c>
      <c r="R48" s="17">
        <f t="shared" si="14"/>
        <v>17.015699999999981</v>
      </c>
      <c r="S48" s="21">
        <f t="shared" si="11"/>
        <v>14.015699999999981</v>
      </c>
      <c r="T48" s="58"/>
      <c r="U48" s="61">
        <f t="shared" si="7"/>
        <v>0</v>
      </c>
    </row>
    <row r="49" spans="1:21" ht="13.5" hidden="1" customHeight="1" thickBot="1" x14ac:dyDescent="0.3">
      <c r="A49">
        <v>49</v>
      </c>
      <c r="B49" s="41">
        <v>412</v>
      </c>
      <c r="C49" s="42">
        <v>3167</v>
      </c>
      <c r="D49" s="34" t="s">
        <v>72</v>
      </c>
      <c r="E49" s="57">
        <v>0.35</v>
      </c>
      <c r="F49" s="12">
        <v>85.92</v>
      </c>
      <c r="G49" s="7">
        <v>1533</v>
      </c>
      <c r="H49" s="9">
        <v>40.505142810000009</v>
      </c>
      <c r="I49" s="27">
        <v>40.505142810000002</v>
      </c>
      <c r="J49" s="17">
        <f t="shared" si="8"/>
        <v>4.2960000000000003</v>
      </c>
      <c r="K49" s="20">
        <f>F49-J49-(H49*0.35)</f>
        <v>67.447200016499991</v>
      </c>
      <c r="L49" s="17"/>
      <c r="M49" s="17">
        <f t="shared" si="9"/>
        <v>67.017600000000002</v>
      </c>
      <c r="N49" s="17">
        <f t="shared" si="10"/>
        <v>73.031999999999996</v>
      </c>
      <c r="O49" s="17">
        <v>75</v>
      </c>
      <c r="P49" s="17">
        <f>(O49-K49)/0.35</f>
        <v>21.579428524285742</v>
      </c>
      <c r="Q49" s="17">
        <v>75</v>
      </c>
      <c r="R49" s="17">
        <f>(Q49-K49)/0.35</f>
        <v>21.579428524285742</v>
      </c>
      <c r="S49" s="21">
        <f t="shared" si="11"/>
        <v>18.579428524285742</v>
      </c>
      <c r="T49" s="58"/>
      <c r="U49" s="61">
        <f t="shared" si="7"/>
        <v>0</v>
      </c>
    </row>
    <row r="50" spans="1:21" ht="13.5" hidden="1" customHeight="1" thickBot="1" x14ac:dyDescent="0.3">
      <c r="A50">
        <v>51</v>
      </c>
      <c r="B50" s="41">
        <v>343</v>
      </c>
      <c r="C50" s="42">
        <v>2844</v>
      </c>
      <c r="D50" s="34" t="s">
        <v>128</v>
      </c>
      <c r="E50" s="57">
        <v>0.4</v>
      </c>
      <c r="F50" s="12">
        <v>94.69</v>
      </c>
      <c r="G50" s="7">
        <v>1473.6</v>
      </c>
      <c r="H50" s="9">
        <v>39.060953745000013</v>
      </c>
      <c r="I50" s="27">
        <v>39.060953745000006</v>
      </c>
      <c r="J50" s="17">
        <f t="shared" si="8"/>
        <v>4.7344999999999997</v>
      </c>
      <c r="K50" s="20">
        <f>F50-J50-(H50*0.4)</f>
        <v>74.331118501999995</v>
      </c>
      <c r="L50" s="17"/>
      <c r="M50" s="17">
        <f t="shared" si="9"/>
        <v>73.858199999999997</v>
      </c>
      <c r="N50" s="17">
        <f t="shared" si="10"/>
        <v>80.486499999999992</v>
      </c>
      <c r="O50" s="17">
        <v>82</v>
      </c>
      <c r="P50" s="17">
        <f>(O50-K50)/0.4</f>
        <v>19.172203745000012</v>
      </c>
      <c r="Q50" s="17">
        <v>82</v>
      </c>
      <c r="R50" s="17">
        <f>(Q50-K50)/0.4</f>
        <v>19.172203745000012</v>
      </c>
      <c r="S50" s="21">
        <f t="shared" si="11"/>
        <v>16.172203745000012</v>
      </c>
      <c r="T50" s="58"/>
      <c r="U50" s="61">
        <f t="shared" si="7"/>
        <v>0</v>
      </c>
    </row>
    <row r="51" spans="1:21" ht="13.5" hidden="1" customHeight="1" thickBot="1" x14ac:dyDescent="0.3">
      <c r="A51">
        <v>52</v>
      </c>
      <c r="B51" s="41">
        <v>243</v>
      </c>
      <c r="C51" s="42">
        <v>1820</v>
      </c>
      <c r="D51" s="34" t="s">
        <v>23</v>
      </c>
      <c r="E51" s="57">
        <v>1</v>
      </c>
      <c r="F51" s="12">
        <v>310.42</v>
      </c>
      <c r="G51" s="7">
        <v>1461.799</v>
      </c>
      <c r="H51" s="10">
        <v>73.44537200000002</v>
      </c>
      <c r="I51" s="27">
        <v>73.445372000000006</v>
      </c>
      <c r="J51" s="17">
        <f t="shared" si="8"/>
        <v>15.521000000000001</v>
      </c>
      <c r="K51" s="17">
        <f>F51-J51-H51</f>
        <v>221.45362799999998</v>
      </c>
      <c r="L51" s="17"/>
      <c r="M51" s="17">
        <f t="shared" si="9"/>
        <v>242.12760000000003</v>
      </c>
      <c r="N51" s="17">
        <f t="shared" si="10"/>
        <v>263.85700000000003</v>
      </c>
      <c r="O51" s="17">
        <v>254</v>
      </c>
      <c r="P51" s="17">
        <f>O51-K51</f>
        <v>32.546372000000019</v>
      </c>
      <c r="Q51" s="17">
        <v>254</v>
      </c>
      <c r="R51" s="17">
        <f>Q51-K51</f>
        <v>32.546372000000019</v>
      </c>
      <c r="S51" s="21">
        <f t="shared" si="11"/>
        <v>29.546372000000019</v>
      </c>
      <c r="T51" s="58"/>
      <c r="U51" s="61">
        <f t="shared" si="7"/>
        <v>0</v>
      </c>
    </row>
    <row r="52" spans="1:21" ht="13.5" customHeight="1" thickBot="1" x14ac:dyDescent="0.3">
      <c r="A52">
        <v>54</v>
      </c>
      <c r="B52" s="41">
        <v>503</v>
      </c>
      <c r="C52" s="42">
        <v>3642</v>
      </c>
      <c r="D52" s="34" t="s">
        <v>122</v>
      </c>
      <c r="E52" s="57">
        <v>1</v>
      </c>
      <c r="F52" s="12">
        <v>278.52</v>
      </c>
      <c r="G52" s="7">
        <v>1347.328</v>
      </c>
      <c r="H52" s="10">
        <v>72.389600813199991</v>
      </c>
      <c r="I52" s="27">
        <v>72.389600813199991</v>
      </c>
      <c r="J52" s="17">
        <f t="shared" si="8"/>
        <v>13.926</v>
      </c>
      <c r="K52" s="17">
        <f>F52-J52-H52</f>
        <v>192.2043991868</v>
      </c>
      <c r="L52" s="17"/>
      <c r="M52" s="17">
        <f t="shared" si="9"/>
        <v>217.2456</v>
      </c>
      <c r="N52" s="17">
        <f t="shared" si="10"/>
        <v>236.74199999999999</v>
      </c>
      <c r="O52" s="17">
        <v>223</v>
      </c>
      <c r="P52" s="17">
        <f>O52-K52</f>
        <v>30.795600813199997</v>
      </c>
      <c r="Q52" s="17">
        <v>223</v>
      </c>
      <c r="R52" s="17">
        <f>Q52-K52</f>
        <v>30.795600813199997</v>
      </c>
      <c r="S52" s="21">
        <f t="shared" si="11"/>
        <v>27.795600813199997</v>
      </c>
      <c r="T52" s="58">
        <v>90</v>
      </c>
      <c r="U52" s="61">
        <f t="shared" si="7"/>
        <v>90</v>
      </c>
    </row>
    <row r="53" spans="1:21" ht="13.5" hidden="1" customHeight="1" thickBot="1" x14ac:dyDescent="0.3">
      <c r="A53">
        <v>55</v>
      </c>
      <c r="B53" s="41">
        <v>342</v>
      </c>
      <c r="C53" s="42">
        <v>2842</v>
      </c>
      <c r="D53" s="34" t="s">
        <v>95</v>
      </c>
      <c r="E53" s="57">
        <v>0.4</v>
      </c>
      <c r="F53" s="12">
        <v>87.8</v>
      </c>
      <c r="G53" s="7">
        <v>1274.4000000000001</v>
      </c>
      <c r="H53" s="9">
        <v>24.143899780000019</v>
      </c>
      <c r="I53" s="27">
        <v>35.886614673000004</v>
      </c>
      <c r="J53" s="17">
        <f t="shared" si="8"/>
        <v>4.3899999999999997</v>
      </c>
      <c r="K53" s="20">
        <f>F53-J53-(H53*0.4)</f>
        <v>73.752440087999986</v>
      </c>
      <c r="L53" s="17"/>
      <c r="M53" s="17">
        <f t="shared" si="9"/>
        <v>68.483999999999995</v>
      </c>
      <c r="N53" s="17">
        <f t="shared" si="10"/>
        <v>74.63</v>
      </c>
      <c r="O53" s="17">
        <v>81</v>
      </c>
      <c r="P53" s="17">
        <f>(O53-K53)/0.4</f>
        <v>18.118899780000035</v>
      </c>
      <c r="Q53" s="17">
        <v>81</v>
      </c>
      <c r="R53" s="17">
        <f>(Q53-K53)/0.4</f>
        <v>18.118899780000035</v>
      </c>
      <c r="S53" s="21">
        <f t="shared" si="11"/>
        <v>15.118899780000035</v>
      </c>
      <c r="T53" s="58"/>
      <c r="U53" s="61">
        <f t="shared" si="7"/>
        <v>0</v>
      </c>
    </row>
    <row r="54" spans="1:21" ht="13.5" hidden="1" customHeight="1" thickBot="1" x14ac:dyDescent="0.3">
      <c r="A54">
        <v>56</v>
      </c>
      <c r="B54" s="41">
        <v>340</v>
      </c>
      <c r="C54" s="42">
        <v>2843</v>
      </c>
      <c r="D54" s="34" t="s">
        <v>66</v>
      </c>
      <c r="E54" s="57">
        <v>1</v>
      </c>
      <c r="F54" s="12">
        <v>209.1</v>
      </c>
      <c r="G54" s="7">
        <v>1257.925</v>
      </c>
      <c r="H54" s="10">
        <v>34.502047965000024</v>
      </c>
      <c r="I54" s="27">
        <v>34.502047965000003</v>
      </c>
      <c r="J54" s="17">
        <f t="shared" si="8"/>
        <v>10.455</v>
      </c>
      <c r="K54" s="17">
        <f>F54-J54-H54</f>
        <v>164.14295203499995</v>
      </c>
      <c r="L54" s="17"/>
      <c r="M54" s="17">
        <f t="shared" si="9"/>
        <v>163.09800000000001</v>
      </c>
      <c r="N54" s="17">
        <f t="shared" si="10"/>
        <v>177.73499999999999</v>
      </c>
      <c r="O54" s="17">
        <v>182</v>
      </c>
      <c r="P54" s="17">
        <f>O54-K54</f>
        <v>17.857047965000049</v>
      </c>
      <c r="Q54" s="17">
        <v>182</v>
      </c>
      <c r="R54" s="17">
        <f>Q54-K54</f>
        <v>17.857047965000049</v>
      </c>
      <c r="S54" s="21">
        <f t="shared" si="11"/>
        <v>14.857047965000049</v>
      </c>
      <c r="T54" s="58"/>
      <c r="U54" s="61">
        <f t="shared" si="7"/>
        <v>0</v>
      </c>
    </row>
    <row r="55" spans="1:21" ht="13.5" hidden="1" customHeight="1" thickBot="1" x14ac:dyDescent="0.3">
      <c r="A55">
        <v>57</v>
      </c>
      <c r="B55" s="41">
        <v>263</v>
      </c>
      <c r="C55" s="42">
        <v>1430</v>
      </c>
      <c r="D55" s="34" t="s">
        <v>44</v>
      </c>
      <c r="E55" s="57">
        <v>1</v>
      </c>
      <c r="F55" s="12">
        <v>239.84</v>
      </c>
      <c r="G55" s="7">
        <v>1187.8920000000001</v>
      </c>
      <c r="H55" s="10">
        <v>39.572948250000003</v>
      </c>
      <c r="I55" s="27">
        <v>39.572948250000003</v>
      </c>
      <c r="J55" s="17">
        <f t="shared" si="8"/>
        <v>11.992000000000001</v>
      </c>
      <c r="K55" s="17">
        <f>F55-J55-H55</f>
        <v>188.27505175000002</v>
      </c>
      <c r="L55" s="17"/>
      <c r="M55" s="17">
        <f t="shared" si="9"/>
        <v>187.0752</v>
      </c>
      <c r="N55" s="17">
        <f t="shared" si="10"/>
        <v>203.864</v>
      </c>
      <c r="O55" s="17">
        <v>207</v>
      </c>
      <c r="P55" s="17">
        <f>O55-K55</f>
        <v>18.724948249999983</v>
      </c>
      <c r="Q55" s="17">
        <v>207</v>
      </c>
      <c r="R55" s="17">
        <f>Q55-K55</f>
        <v>18.724948249999983</v>
      </c>
      <c r="S55" s="21">
        <f t="shared" si="11"/>
        <v>15.724948249999983</v>
      </c>
      <c r="T55" s="58"/>
      <c r="U55" s="61">
        <f t="shared" si="7"/>
        <v>0</v>
      </c>
    </row>
    <row r="56" spans="1:21" ht="13.5" hidden="1" customHeight="1" thickBot="1" x14ac:dyDescent="0.3">
      <c r="A56">
        <v>58</v>
      </c>
      <c r="B56" s="41">
        <v>309</v>
      </c>
      <c r="C56" s="42">
        <v>2686</v>
      </c>
      <c r="D56" s="34" t="s">
        <v>54</v>
      </c>
      <c r="E56" s="57">
        <v>0.4</v>
      </c>
      <c r="F56" s="12">
        <v>98.1</v>
      </c>
      <c r="G56" s="7">
        <v>1122.4000000000001</v>
      </c>
      <c r="H56" s="10"/>
      <c r="I56" s="27"/>
      <c r="J56" s="17">
        <f t="shared" si="8"/>
        <v>4.9050000000000002</v>
      </c>
      <c r="K56" s="20">
        <f>F56-J56-(H56*0.4)</f>
        <v>93.194999999999993</v>
      </c>
      <c r="L56" s="17"/>
      <c r="M56" s="17">
        <f t="shared" si="9"/>
        <v>76.518000000000001</v>
      </c>
      <c r="N56" s="17">
        <f t="shared" si="10"/>
        <v>83.384999999999991</v>
      </c>
      <c r="O56" s="17">
        <v>97</v>
      </c>
      <c r="P56" s="17">
        <f>(O56-K56)/0.4</f>
        <v>9.5125000000000171</v>
      </c>
      <c r="Q56" s="17">
        <v>97</v>
      </c>
      <c r="R56" s="17">
        <f>(Q56-K56)/0.4</f>
        <v>9.5125000000000171</v>
      </c>
      <c r="S56" s="21">
        <f t="shared" si="11"/>
        <v>6.5125000000000171</v>
      </c>
      <c r="T56" s="58"/>
      <c r="U56" s="61">
        <f t="shared" si="7"/>
        <v>0</v>
      </c>
    </row>
    <row r="57" spans="1:21" ht="13.5" customHeight="1" thickBot="1" x14ac:dyDescent="0.3">
      <c r="A57">
        <v>59</v>
      </c>
      <c r="B57" s="41">
        <v>251</v>
      </c>
      <c r="C57" s="42">
        <v>1835</v>
      </c>
      <c r="D57" s="34" t="s">
        <v>41</v>
      </c>
      <c r="E57" s="57">
        <v>1</v>
      </c>
      <c r="F57" s="12">
        <v>226.18</v>
      </c>
      <c r="G57" s="7">
        <v>1066.462</v>
      </c>
      <c r="H57" s="10">
        <v>58.806799999999974</v>
      </c>
      <c r="I57" s="27">
        <v>58.806800000000003</v>
      </c>
      <c r="J57" s="17">
        <f t="shared" si="8"/>
        <v>11.309000000000001</v>
      </c>
      <c r="K57" s="17">
        <f>F57-J57-H57</f>
        <v>156.06420000000003</v>
      </c>
      <c r="L57" s="17"/>
      <c r="M57" s="17">
        <f t="shared" si="9"/>
        <v>176.4204</v>
      </c>
      <c r="N57" s="17">
        <f t="shared" si="10"/>
        <v>192.25300000000001</v>
      </c>
      <c r="O57" s="17">
        <v>180</v>
      </c>
      <c r="P57" s="17">
        <f>O57-K57</f>
        <v>23.935799999999972</v>
      </c>
      <c r="Q57" s="17">
        <v>180</v>
      </c>
      <c r="R57" s="17">
        <f>Q57-K57</f>
        <v>23.935799999999972</v>
      </c>
      <c r="S57" s="21">
        <f t="shared" si="11"/>
        <v>20.935799999999972</v>
      </c>
      <c r="T57" s="58">
        <v>140</v>
      </c>
      <c r="U57" s="61">
        <f t="shared" si="7"/>
        <v>140</v>
      </c>
    </row>
    <row r="58" spans="1:21" ht="13.5" hidden="1" customHeight="1" thickBot="1" x14ac:dyDescent="0.3">
      <c r="A58">
        <v>60</v>
      </c>
      <c r="B58" s="41">
        <v>60</v>
      </c>
      <c r="C58" s="42">
        <v>1800</v>
      </c>
      <c r="D58" s="34" t="s">
        <v>127</v>
      </c>
      <c r="E58" s="57">
        <v>0.5</v>
      </c>
      <c r="F58" s="12">
        <v>133.04</v>
      </c>
      <c r="G58" s="7">
        <v>1055</v>
      </c>
      <c r="H58" s="10"/>
      <c r="I58" s="27"/>
      <c r="J58" s="17">
        <f t="shared" si="8"/>
        <v>6.6520000000000001</v>
      </c>
      <c r="K58" s="20">
        <f>F58-J58-(H58*0.5)</f>
        <v>126.38799999999999</v>
      </c>
      <c r="L58" s="17"/>
      <c r="M58" s="17">
        <f t="shared" si="9"/>
        <v>103.77119999999999</v>
      </c>
      <c r="N58" s="17">
        <f t="shared" si="10"/>
        <v>113.08399999999999</v>
      </c>
      <c r="O58" s="17">
        <v>132</v>
      </c>
      <c r="P58" s="17">
        <f>(O58-K58)/0.5</f>
        <v>11.224000000000018</v>
      </c>
      <c r="Q58" s="17">
        <v>132</v>
      </c>
      <c r="R58" s="17">
        <f>(Q58-K58)/0.5</f>
        <v>11.224000000000018</v>
      </c>
      <c r="S58" s="21">
        <f t="shared" si="11"/>
        <v>8.224000000000018</v>
      </c>
      <c r="T58" s="58"/>
      <c r="U58" s="61">
        <f t="shared" si="7"/>
        <v>0</v>
      </c>
    </row>
    <row r="59" spans="1:21" ht="13.5" hidden="1" customHeight="1" thickBot="1" x14ac:dyDescent="0.3">
      <c r="A59">
        <v>61</v>
      </c>
      <c r="B59" s="41">
        <v>506</v>
      </c>
      <c r="C59" s="42">
        <v>3287</v>
      </c>
      <c r="D59" s="34" t="s">
        <v>132</v>
      </c>
      <c r="E59" s="57">
        <v>1</v>
      </c>
      <c r="F59" s="12">
        <v>358.15</v>
      </c>
      <c r="G59" s="7">
        <v>1051.9560000000001</v>
      </c>
      <c r="H59" s="10">
        <v>59.094684000000008</v>
      </c>
      <c r="I59" s="27">
        <v>60.885432000000009</v>
      </c>
      <c r="J59" s="17">
        <f t="shared" si="8"/>
        <v>17.907499999999999</v>
      </c>
      <c r="K59" s="17">
        <f>F59-J59-H59</f>
        <v>281.14781599999992</v>
      </c>
      <c r="L59" s="17"/>
      <c r="M59" s="17">
        <f t="shared" si="9"/>
        <v>279.35699999999997</v>
      </c>
      <c r="N59" s="17">
        <f t="shared" si="10"/>
        <v>304.42749999999995</v>
      </c>
      <c r="O59" s="17">
        <v>307</v>
      </c>
      <c r="P59" s="17">
        <f>O59-K59</f>
        <v>25.852184000000079</v>
      </c>
      <c r="Q59" s="17">
        <v>307</v>
      </c>
      <c r="R59" s="17">
        <f>Q59-K59</f>
        <v>25.852184000000079</v>
      </c>
      <c r="S59" s="21">
        <f t="shared" si="11"/>
        <v>22.852184000000079</v>
      </c>
      <c r="T59" s="58"/>
      <c r="U59" s="61">
        <f t="shared" si="7"/>
        <v>0</v>
      </c>
    </row>
    <row r="60" spans="1:21" ht="13.5" hidden="1" customHeight="1" thickBot="1" x14ac:dyDescent="0.3">
      <c r="A60">
        <v>62</v>
      </c>
      <c r="B60" s="41">
        <v>271</v>
      </c>
      <c r="C60" s="42">
        <v>2360</v>
      </c>
      <c r="D60" s="34" t="s">
        <v>33</v>
      </c>
      <c r="E60" s="57">
        <v>1</v>
      </c>
      <c r="F60" s="12">
        <v>233.05</v>
      </c>
      <c r="G60" s="7">
        <v>1037.3440000000001</v>
      </c>
      <c r="H60" s="10">
        <v>38.45391</v>
      </c>
      <c r="I60" s="27">
        <v>38.45391</v>
      </c>
      <c r="J60" s="17">
        <f t="shared" si="8"/>
        <v>11.652500000000002</v>
      </c>
      <c r="K60" s="17">
        <f>F60-J60-H60</f>
        <v>182.94359</v>
      </c>
      <c r="L60" s="17"/>
      <c r="M60" s="17">
        <f t="shared" si="9"/>
        <v>181.77900000000002</v>
      </c>
      <c r="N60" s="17">
        <f t="shared" si="10"/>
        <v>198.0925</v>
      </c>
      <c r="O60" s="17">
        <v>200</v>
      </c>
      <c r="P60" s="17">
        <f>O60-K60</f>
        <v>17.05641</v>
      </c>
      <c r="Q60" s="17">
        <v>200</v>
      </c>
      <c r="R60" s="17">
        <f>Q60-K60</f>
        <v>17.05641</v>
      </c>
      <c r="S60" s="21">
        <f t="shared" si="11"/>
        <v>14.05641</v>
      </c>
      <c r="T60" s="58"/>
      <c r="U60" s="61">
        <f t="shared" si="7"/>
        <v>0</v>
      </c>
    </row>
    <row r="61" spans="1:21" ht="13.5" hidden="1" customHeight="1" thickBot="1" x14ac:dyDescent="0.3">
      <c r="A61">
        <v>63</v>
      </c>
      <c r="B61" s="41">
        <v>215</v>
      </c>
      <c r="C61" s="42">
        <v>2011</v>
      </c>
      <c r="D61" s="34" t="s">
        <v>37</v>
      </c>
      <c r="E61" s="57">
        <v>1</v>
      </c>
      <c r="F61" s="12">
        <v>293.27</v>
      </c>
      <c r="G61" s="7">
        <v>1029.2470000000001</v>
      </c>
      <c r="H61" s="10">
        <v>61.58111778</v>
      </c>
      <c r="I61" s="27">
        <v>61.58111778</v>
      </c>
      <c r="J61" s="17">
        <f t="shared" si="8"/>
        <v>14.663499999999999</v>
      </c>
      <c r="K61" s="17">
        <f>F61-J61-H61</f>
        <v>217.02538221999998</v>
      </c>
      <c r="L61" s="17"/>
      <c r="M61" s="17">
        <f t="shared" si="9"/>
        <v>228.75059999999999</v>
      </c>
      <c r="N61" s="17">
        <f t="shared" si="10"/>
        <v>249.27949999999998</v>
      </c>
      <c r="O61" s="17">
        <v>235</v>
      </c>
      <c r="P61" s="17">
        <f>O61-K61</f>
        <v>17.974617780000017</v>
      </c>
      <c r="Q61" s="17">
        <v>235</v>
      </c>
      <c r="R61" s="17">
        <f>Q61-K61</f>
        <v>17.974617780000017</v>
      </c>
      <c r="S61" s="21">
        <f t="shared" si="11"/>
        <v>14.974617780000017</v>
      </c>
      <c r="T61" s="58"/>
      <c r="U61" s="61">
        <f t="shared" si="7"/>
        <v>0</v>
      </c>
    </row>
    <row r="62" spans="1:21" ht="13.5" customHeight="1" thickBot="1" x14ac:dyDescent="0.3">
      <c r="A62">
        <v>65</v>
      </c>
      <c r="B62" s="41">
        <v>302</v>
      </c>
      <c r="C62" s="42">
        <v>2799</v>
      </c>
      <c r="D62" s="34" t="s">
        <v>48</v>
      </c>
      <c r="E62" s="57">
        <v>0.4</v>
      </c>
      <c r="F62" s="12">
        <v>96.84</v>
      </c>
      <c r="G62" s="7">
        <v>1019.6</v>
      </c>
      <c r="H62" s="9">
        <v>39.947517224999999</v>
      </c>
      <c r="I62" s="27">
        <v>39.947517225000006</v>
      </c>
      <c r="J62" s="17">
        <f t="shared" si="8"/>
        <v>4.8420000000000005</v>
      </c>
      <c r="K62" s="20">
        <f>F62-J62-(H62*0.4)</f>
        <v>76.018993109999997</v>
      </c>
      <c r="L62" s="17"/>
      <c r="M62" s="17">
        <f t="shared" si="9"/>
        <v>75.535200000000003</v>
      </c>
      <c r="N62" s="17">
        <f t="shared" si="10"/>
        <v>82.314000000000007</v>
      </c>
      <c r="O62" s="17">
        <v>83</v>
      </c>
      <c r="P62" s="17">
        <f>(O62-K62)/0.4</f>
        <v>17.452517225000008</v>
      </c>
      <c r="Q62" s="17">
        <v>83</v>
      </c>
      <c r="R62" s="17">
        <f>(Q62-K62)/0.4</f>
        <v>17.452517225000008</v>
      </c>
      <c r="S62" s="21">
        <f t="shared" si="11"/>
        <v>14.452517225000008</v>
      </c>
      <c r="T62" s="58">
        <v>162</v>
      </c>
      <c r="U62" s="61">
        <f t="shared" si="7"/>
        <v>64.8</v>
      </c>
    </row>
    <row r="63" spans="1:21" ht="13.5" hidden="1" customHeight="1" thickBot="1" x14ac:dyDescent="0.3">
      <c r="A63">
        <v>66</v>
      </c>
      <c r="B63" s="41">
        <v>301</v>
      </c>
      <c r="C63" s="42">
        <v>2801</v>
      </c>
      <c r="D63" s="34" t="s">
        <v>47</v>
      </c>
      <c r="E63" s="57">
        <v>0.4</v>
      </c>
      <c r="F63" s="12">
        <v>96.84</v>
      </c>
      <c r="G63" s="7">
        <v>1018.4000000000001</v>
      </c>
      <c r="H63" s="9">
        <v>39.947517224999999</v>
      </c>
      <c r="I63" s="27">
        <v>39.947517225000006</v>
      </c>
      <c r="J63" s="17">
        <f t="shared" si="8"/>
        <v>4.8420000000000005</v>
      </c>
      <c r="K63" s="20">
        <f>F63-J63-(H63*0.4)</f>
        <v>76.018993109999997</v>
      </c>
      <c r="L63" s="17"/>
      <c r="M63" s="17">
        <f t="shared" si="9"/>
        <v>75.535200000000003</v>
      </c>
      <c r="N63" s="17">
        <f t="shared" si="10"/>
        <v>82.314000000000007</v>
      </c>
      <c r="O63" s="17">
        <v>83</v>
      </c>
      <c r="P63" s="17">
        <f>(O63-K63)/0.4</f>
        <v>17.452517225000008</v>
      </c>
      <c r="Q63" s="17">
        <v>83</v>
      </c>
      <c r="R63" s="17">
        <f>(Q63-K63)/0.4</f>
        <v>17.452517225000008</v>
      </c>
      <c r="S63" s="21">
        <f t="shared" si="11"/>
        <v>14.452517225000008</v>
      </c>
      <c r="T63" s="58"/>
      <c r="U63" s="61">
        <f t="shared" si="7"/>
        <v>0</v>
      </c>
    </row>
    <row r="64" spans="1:21" ht="13.5" customHeight="1" thickBot="1" x14ac:dyDescent="0.3">
      <c r="A64">
        <v>67</v>
      </c>
      <c r="B64" s="41">
        <v>265</v>
      </c>
      <c r="C64" s="42">
        <v>2612</v>
      </c>
      <c r="D64" s="34" t="s">
        <v>12</v>
      </c>
      <c r="E64" s="57">
        <v>1</v>
      </c>
      <c r="F64" s="12">
        <v>319.7</v>
      </c>
      <c r="G64" s="7">
        <v>1007.187</v>
      </c>
      <c r="H64" s="10">
        <v>63.779468707500008</v>
      </c>
      <c r="I64" s="27">
        <v>63.779468707500001</v>
      </c>
      <c r="J64" s="17">
        <f t="shared" si="8"/>
        <v>15.984999999999999</v>
      </c>
      <c r="K64" s="17">
        <f>F64-J64-H64</f>
        <v>239.93553129249997</v>
      </c>
      <c r="L64" s="17"/>
      <c r="M64" s="17">
        <f t="shared" si="9"/>
        <v>249.36599999999999</v>
      </c>
      <c r="N64" s="17">
        <f t="shared" si="10"/>
        <v>271.745</v>
      </c>
      <c r="O64" s="17">
        <v>264</v>
      </c>
      <c r="P64" s="17">
        <f>O64-K64</f>
        <v>24.064468707500026</v>
      </c>
      <c r="Q64" s="17">
        <v>264</v>
      </c>
      <c r="R64" s="17">
        <f>Q64-K64</f>
        <v>24.064468707500026</v>
      </c>
      <c r="S64" s="21">
        <f t="shared" si="11"/>
        <v>21.064468707500026</v>
      </c>
      <c r="T64" s="58">
        <v>1650</v>
      </c>
      <c r="U64" s="61">
        <f t="shared" si="7"/>
        <v>1650</v>
      </c>
    </row>
    <row r="65" spans="1:21" ht="13.5" customHeight="1" thickBot="1" x14ac:dyDescent="0.3">
      <c r="A65">
        <v>68</v>
      </c>
      <c r="B65" s="41">
        <v>266</v>
      </c>
      <c r="C65" s="42">
        <v>2613</v>
      </c>
      <c r="D65" s="34" t="s">
        <v>14</v>
      </c>
      <c r="E65" s="57">
        <v>1</v>
      </c>
      <c r="F65" s="12">
        <v>309.19</v>
      </c>
      <c r="G65" s="7">
        <v>944.88299999999992</v>
      </c>
      <c r="H65" s="10">
        <v>51.01642919999999</v>
      </c>
      <c r="I65" s="27">
        <v>51.016429199999997</v>
      </c>
      <c r="J65" s="17">
        <f t="shared" si="8"/>
        <v>15.4595</v>
      </c>
      <c r="K65" s="17">
        <f>F65-J65-H65</f>
        <v>242.7140708</v>
      </c>
      <c r="L65" s="17"/>
      <c r="M65" s="17">
        <f t="shared" si="9"/>
        <v>241.16820000000001</v>
      </c>
      <c r="N65" s="17">
        <f t="shared" si="10"/>
        <v>262.81149999999997</v>
      </c>
      <c r="O65" s="17">
        <v>259</v>
      </c>
      <c r="P65" s="17">
        <f>O65-K65</f>
        <v>16.285929199999998</v>
      </c>
      <c r="Q65" s="17">
        <v>259</v>
      </c>
      <c r="R65" s="17">
        <f>Q65-K65</f>
        <v>16.285929199999998</v>
      </c>
      <c r="S65" s="21">
        <f t="shared" si="11"/>
        <v>13.285929199999998</v>
      </c>
      <c r="T65" s="58">
        <v>400</v>
      </c>
      <c r="U65" s="61">
        <f t="shared" si="7"/>
        <v>400</v>
      </c>
    </row>
    <row r="66" spans="1:21" ht="13.5" hidden="1" customHeight="1" thickBot="1" x14ac:dyDescent="0.3">
      <c r="A66">
        <v>69</v>
      </c>
      <c r="B66" s="41">
        <v>297</v>
      </c>
      <c r="C66" s="42">
        <v>2756</v>
      </c>
      <c r="D66" s="34" t="s">
        <v>38</v>
      </c>
      <c r="E66" s="57">
        <v>1</v>
      </c>
      <c r="F66" s="12">
        <v>281.88</v>
      </c>
      <c r="G66" s="7">
        <v>928.22800000000007</v>
      </c>
      <c r="H66" s="10">
        <v>31.006498050000008</v>
      </c>
      <c r="I66" s="27">
        <v>46.086931192500003</v>
      </c>
      <c r="J66" s="17">
        <f t="shared" si="8"/>
        <v>14.094000000000001</v>
      </c>
      <c r="K66" s="17">
        <f>F66-J66-H66</f>
        <v>236.77950195</v>
      </c>
      <c r="L66" s="17"/>
      <c r="M66" s="17">
        <f t="shared" si="9"/>
        <v>219.8664</v>
      </c>
      <c r="N66" s="17">
        <f t="shared" si="10"/>
        <v>239.59799999999998</v>
      </c>
      <c r="O66" s="17">
        <v>254</v>
      </c>
      <c r="P66" s="17">
        <f>O66-K66</f>
        <v>17.220498050000003</v>
      </c>
      <c r="Q66" s="17">
        <v>254</v>
      </c>
      <c r="R66" s="17">
        <f>Q66-K66</f>
        <v>17.220498050000003</v>
      </c>
      <c r="S66" s="21">
        <f t="shared" si="11"/>
        <v>14.220498050000003</v>
      </c>
      <c r="T66" s="58"/>
      <c r="U66" s="61">
        <f t="shared" si="7"/>
        <v>0</v>
      </c>
    </row>
    <row r="67" spans="1:21" ht="13.5" hidden="1" customHeight="1" thickBot="1" x14ac:dyDescent="0.3">
      <c r="A67">
        <v>76</v>
      </c>
      <c r="B67" s="41">
        <v>307</v>
      </c>
      <c r="C67" s="42">
        <v>2848</v>
      </c>
      <c r="D67" s="34" t="s">
        <v>55</v>
      </c>
      <c r="E67" s="57">
        <v>0.35</v>
      </c>
      <c r="F67" s="12">
        <v>99.78</v>
      </c>
      <c r="G67" s="7">
        <v>821.1</v>
      </c>
      <c r="H67" s="10"/>
      <c r="I67" s="27"/>
      <c r="J67" s="17">
        <f t="shared" ref="J67:J98" si="15">F67*0.05</f>
        <v>4.9890000000000008</v>
      </c>
      <c r="K67" s="20">
        <f>F67-J67-(H67*0.35)</f>
        <v>94.790999999999997</v>
      </c>
      <c r="L67" s="17"/>
      <c r="M67" s="17">
        <f t="shared" ref="M67:M98" si="16">F67*0.78</f>
        <v>77.828400000000002</v>
      </c>
      <c r="N67" s="17">
        <f t="shared" ref="N67:N98" si="17">F67*0.85</f>
        <v>84.813000000000002</v>
      </c>
      <c r="O67" s="17">
        <v>99</v>
      </c>
      <c r="P67" s="17">
        <f>(O67-K67)/0.35</f>
        <v>12.025714285714296</v>
      </c>
      <c r="Q67" s="17">
        <v>99</v>
      </c>
      <c r="R67" s="17">
        <f>(Q67-K67)/0.35</f>
        <v>12.025714285714296</v>
      </c>
      <c r="S67" s="21">
        <f t="shared" ref="S67:S77" si="18">R67-3</f>
        <v>9.0257142857142956</v>
      </c>
      <c r="T67" s="58"/>
      <c r="U67" s="61">
        <f t="shared" si="7"/>
        <v>0</v>
      </c>
    </row>
    <row r="68" spans="1:21" ht="13.5" hidden="1" customHeight="1" thickBot="1" x14ac:dyDescent="0.3">
      <c r="A68">
        <v>77</v>
      </c>
      <c r="B68" s="41">
        <v>341</v>
      </c>
      <c r="C68" s="42">
        <v>2845</v>
      </c>
      <c r="D68" s="34" t="s">
        <v>129</v>
      </c>
      <c r="E68" s="57">
        <v>1</v>
      </c>
      <c r="F68" s="12">
        <v>217.69</v>
      </c>
      <c r="G68" s="7">
        <v>817.24</v>
      </c>
      <c r="H68" s="10"/>
      <c r="I68" s="27"/>
      <c r="J68" s="17">
        <f t="shared" si="15"/>
        <v>10.884500000000001</v>
      </c>
      <c r="K68" s="17">
        <f>F68-J68-H68</f>
        <v>206.80549999999999</v>
      </c>
      <c r="L68" s="17"/>
      <c r="M68" s="17">
        <f t="shared" si="16"/>
        <v>169.79820000000001</v>
      </c>
      <c r="N68" s="17">
        <f t="shared" si="17"/>
        <v>185.03649999999999</v>
      </c>
      <c r="O68" s="17">
        <v>217</v>
      </c>
      <c r="P68" s="17">
        <f>O68-K68</f>
        <v>10.194500000000005</v>
      </c>
      <c r="Q68" s="17">
        <v>217</v>
      </c>
      <c r="R68" s="17">
        <f>Q68-K68</f>
        <v>10.194500000000005</v>
      </c>
      <c r="S68" s="21">
        <f t="shared" si="18"/>
        <v>7.194500000000005</v>
      </c>
      <c r="T68" s="58"/>
      <c r="U68" s="61">
        <f t="shared" ref="U68:U131" si="19">T68*E68</f>
        <v>0</v>
      </c>
    </row>
    <row r="69" spans="1:21" ht="13.5" hidden="1" customHeight="1" thickBot="1" x14ac:dyDescent="0.3">
      <c r="A69">
        <v>78</v>
      </c>
      <c r="B69" s="41">
        <v>324</v>
      </c>
      <c r="C69" s="42">
        <v>2814</v>
      </c>
      <c r="D69" s="34" t="s">
        <v>42</v>
      </c>
      <c r="E69" s="57">
        <v>0.45</v>
      </c>
      <c r="F69" s="12">
        <v>169.59</v>
      </c>
      <c r="G69" s="7">
        <v>801.9</v>
      </c>
      <c r="H69" s="9">
        <v>82.912737600000014</v>
      </c>
      <c r="I69" s="27">
        <v>82.9127376</v>
      </c>
      <c r="J69" s="17">
        <f t="shared" si="15"/>
        <v>8.4794999999999998</v>
      </c>
      <c r="K69" s="20">
        <f>F69-J69-(H69*0.45)</f>
        <v>123.79976807999999</v>
      </c>
      <c r="L69" s="17"/>
      <c r="M69" s="17">
        <f t="shared" si="16"/>
        <v>132.28020000000001</v>
      </c>
      <c r="N69" s="17">
        <f t="shared" si="17"/>
        <v>144.1515</v>
      </c>
      <c r="O69" s="17">
        <v>134</v>
      </c>
      <c r="P69" s="17">
        <f>(O69-K69)/0.45</f>
        <v>22.667182044444459</v>
      </c>
      <c r="Q69" s="17">
        <v>134</v>
      </c>
      <c r="R69" s="17">
        <f>(Q69-K69)/0.45</f>
        <v>22.667182044444459</v>
      </c>
      <c r="S69" s="21">
        <f t="shared" si="18"/>
        <v>19.667182044444459</v>
      </c>
      <c r="T69" s="58"/>
      <c r="U69" s="61">
        <f t="shared" si="19"/>
        <v>0</v>
      </c>
    </row>
    <row r="70" spans="1:21" ht="13.5" hidden="1" customHeight="1" thickBot="1" x14ac:dyDescent="0.3">
      <c r="A70">
        <v>79</v>
      </c>
      <c r="B70" s="41">
        <v>12</v>
      </c>
      <c r="C70" s="42">
        <v>97</v>
      </c>
      <c r="D70" s="34" t="s">
        <v>49</v>
      </c>
      <c r="E70" s="57">
        <v>1</v>
      </c>
      <c r="F70" s="12">
        <v>355.75</v>
      </c>
      <c r="G70" s="7">
        <v>799.827</v>
      </c>
      <c r="H70" s="10">
        <v>59.197499212800011</v>
      </c>
      <c r="I70" s="27">
        <v>59.197499212800004</v>
      </c>
      <c r="J70" s="17">
        <f t="shared" si="15"/>
        <v>17.787500000000001</v>
      </c>
      <c r="K70" s="17">
        <f>F70-J70-H70</f>
        <v>278.76500078719994</v>
      </c>
      <c r="L70" s="17"/>
      <c r="M70" s="17">
        <f t="shared" si="16"/>
        <v>277.48500000000001</v>
      </c>
      <c r="N70" s="17">
        <f t="shared" si="17"/>
        <v>302.38749999999999</v>
      </c>
      <c r="O70" s="17">
        <v>296</v>
      </c>
      <c r="P70" s="17">
        <f>O70-K70</f>
        <v>17.234999212800062</v>
      </c>
      <c r="Q70" s="17">
        <v>296</v>
      </c>
      <c r="R70" s="17">
        <f>Q70-K70</f>
        <v>17.234999212800062</v>
      </c>
      <c r="S70" s="21">
        <f t="shared" si="18"/>
        <v>14.234999212800062</v>
      </c>
      <c r="T70" s="58"/>
      <c r="U70" s="61">
        <f t="shared" si="19"/>
        <v>0</v>
      </c>
    </row>
    <row r="71" spans="1:21" ht="13.5" hidden="1" customHeight="1" thickBot="1" x14ac:dyDescent="0.3">
      <c r="A71">
        <v>80</v>
      </c>
      <c r="B71" s="41">
        <v>410</v>
      </c>
      <c r="C71" s="42">
        <v>3168</v>
      </c>
      <c r="D71" s="34" t="s">
        <v>28</v>
      </c>
      <c r="E71" s="57">
        <v>0.35</v>
      </c>
      <c r="F71" s="12">
        <v>90.22</v>
      </c>
      <c r="G71" s="7">
        <v>795.90000000000009</v>
      </c>
      <c r="H71" s="9">
        <v>42.53228578500002</v>
      </c>
      <c r="I71" s="27">
        <v>42.532285785000006</v>
      </c>
      <c r="J71" s="17">
        <f t="shared" si="15"/>
        <v>4.5110000000000001</v>
      </c>
      <c r="K71" s="20">
        <f>F71-J71-(H71*0.35)</f>
        <v>70.822699975250003</v>
      </c>
      <c r="L71" s="17"/>
      <c r="M71" s="17">
        <f t="shared" si="16"/>
        <v>70.371600000000001</v>
      </c>
      <c r="N71" s="17">
        <f t="shared" si="17"/>
        <v>76.686999999999998</v>
      </c>
      <c r="O71" s="17">
        <v>77</v>
      </c>
      <c r="P71" s="17">
        <f>(O71-K71)/0.35</f>
        <v>17.649428642142848</v>
      </c>
      <c r="Q71" s="17">
        <v>77</v>
      </c>
      <c r="R71" s="17">
        <f>(Q71-K71)/0.35</f>
        <v>17.649428642142848</v>
      </c>
      <c r="S71" s="21">
        <f t="shared" si="18"/>
        <v>14.649428642142848</v>
      </c>
      <c r="T71" s="58"/>
      <c r="U71" s="61">
        <f t="shared" si="19"/>
        <v>0</v>
      </c>
    </row>
    <row r="72" spans="1:21" ht="13.5" hidden="1" customHeight="1" thickBot="1" x14ac:dyDescent="0.3">
      <c r="A72">
        <v>81</v>
      </c>
      <c r="B72" s="41">
        <v>23</v>
      </c>
      <c r="C72" s="42">
        <v>1485</v>
      </c>
      <c r="D72" s="34" t="s">
        <v>45</v>
      </c>
      <c r="E72" s="57">
        <v>0.4</v>
      </c>
      <c r="F72" s="12">
        <v>156.58000000000001</v>
      </c>
      <c r="G72" s="7">
        <v>792</v>
      </c>
      <c r="H72" s="9">
        <v>86.118120000000047</v>
      </c>
      <c r="I72" s="27">
        <v>86.118120000000005</v>
      </c>
      <c r="J72" s="17">
        <f t="shared" si="15"/>
        <v>7.8290000000000006</v>
      </c>
      <c r="K72" s="20">
        <f>F72-J72-(H72*0.4)</f>
        <v>114.30375199999997</v>
      </c>
      <c r="L72" s="17"/>
      <c r="M72" s="17">
        <f t="shared" si="16"/>
        <v>122.13240000000002</v>
      </c>
      <c r="N72" s="17">
        <f t="shared" si="17"/>
        <v>133.09300000000002</v>
      </c>
      <c r="O72" s="17">
        <v>124</v>
      </c>
      <c r="P72" s="17">
        <f>(O72-K72)/0.4</f>
        <v>24.240620000000064</v>
      </c>
      <c r="Q72" s="17">
        <v>124</v>
      </c>
      <c r="R72" s="17">
        <f>(Q72-K72)/0.4</f>
        <v>24.240620000000064</v>
      </c>
      <c r="S72" s="21">
        <f t="shared" si="18"/>
        <v>21.240620000000064</v>
      </c>
      <c r="T72" s="58"/>
      <c r="U72" s="61">
        <f t="shared" si="19"/>
        <v>0</v>
      </c>
    </row>
    <row r="73" spans="1:21" ht="13.5" hidden="1" customHeight="1" thickBot="1" x14ac:dyDescent="0.3">
      <c r="A73">
        <v>82</v>
      </c>
      <c r="B73" s="41">
        <v>267</v>
      </c>
      <c r="C73" s="42">
        <v>2614</v>
      </c>
      <c r="D73" s="34" t="s">
        <v>25</v>
      </c>
      <c r="E73" s="57">
        <v>1</v>
      </c>
      <c r="F73" s="12">
        <v>316.75</v>
      </c>
      <c r="G73" s="7">
        <v>787.55799999999999</v>
      </c>
      <c r="H73" s="10">
        <v>52.264119599999994</v>
      </c>
      <c r="I73" s="27">
        <v>52.264119600000001</v>
      </c>
      <c r="J73" s="17">
        <f t="shared" si="15"/>
        <v>15.8375</v>
      </c>
      <c r="K73" s="17">
        <f t="shared" ref="K73:K104" si="20">F73-J73-H73</f>
        <v>248.64838040000004</v>
      </c>
      <c r="L73" s="17"/>
      <c r="M73" s="17">
        <f t="shared" si="16"/>
        <v>247.065</v>
      </c>
      <c r="N73" s="17">
        <f t="shared" si="17"/>
        <v>269.23750000000001</v>
      </c>
      <c r="O73" s="17">
        <v>272</v>
      </c>
      <c r="P73" s="17">
        <f>O73-K73</f>
        <v>23.351619599999964</v>
      </c>
      <c r="Q73" s="17">
        <v>272</v>
      </c>
      <c r="R73" s="17">
        <f>Q73-K73</f>
        <v>23.351619599999964</v>
      </c>
      <c r="S73" s="21">
        <f t="shared" si="18"/>
        <v>20.351619599999964</v>
      </c>
      <c r="T73" s="58"/>
      <c r="U73" s="61">
        <f t="shared" si="19"/>
        <v>0</v>
      </c>
    </row>
    <row r="74" spans="1:21" ht="13.5" hidden="1" customHeight="1" thickBot="1" x14ac:dyDescent="0.3">
      <c r="A74">
        <v>83</v>
      </c>
      <c r="B74" s="41">
        <v>364</v>
      </c>
      <c r="C74" s="42">
        <v>2835</v>
      </c>
      <c r="D74" s="34" t="s">
        <v>46</v>
      </c>
      <c r="E74" s="57">
        <v>1</v>
      </c>
      <c r="F74" s="12">
        <v>259.43</v>
      </c>
      <c r="G74" s="7">
        <v>787.53699999999992</v>
      </c>
      <c r="H74" s="10"/>
      <c r="I74" s="27"/>
      <c r="J74" s="17">
        <f t="shared" si="15"/>
        <v>12.971500000000001</v>
      </c>
      <c r="K74" s="17">
        <f t="shared" si="20"/>
        <v>246.45850000000002</v>
      </c>
      <c r="L74" s="17"/>
      <c r="M74" s="17">
        <f t="shared" si="16"/>
        <v>202.3554</v>
      </c>
      <c r="N74" s="17">
        <f t="shared" si="17"/>
        <v>220.5155</v>
      </c>
      <c r="O74" s="17">
        <v>258</v>
      </c>
      <c r="P74" s="17">
        <f>O74-K74</f>
        <v>11.541499999999985</v>
      </c>
      <c r="Q74" s="17">
        <v>258</v>
      </c>
      <c r="R74" s="17">
        <f>Q74-K74</f>
        <v>11.541499999999985</v>
      </c>
      <c r="S74" s="21">
        <f t="shared" si="18"/>
        <v>8.541499999999985</v>
      </c>
      <c r="T74" s="58"/>
      <c r="U74" s="61">
        <f t="shared" si="19"/>
        <v>0</v>
      </c>
    </row>
    <row r="75" spans="1:21" ht="13.5" hidden="1" customHeight="1" thickBot="1" x14ac:dyDescent="0.3">
      <c r="A75">
        <v>86</v>
      </c>
      <c r="B75" s="41">
        <v>469</v>
      </c>
      <c r="C75" s="42">
        <v>3387</v>
      </c>
      <c r="D75" s="34" t="s">
        <v>105</v>
      </c>
      <c r="E75" s="57">
        <v>1</v>
      </c>
      <c r="F75" s="12">
        <v>206.32</v>
      </c>
      <c r="G75" s="7">
        <v>693.43100000000004</v>
      </c>
      <c r="H75" s="10">
        <v>51.579275000000003</v>
      </c>
      <c r="I75" s="27">
        <v>51.57927500000001</v>
      </c>
      <c r="J75" s="17">
        <f t="shared" si="15"/>
        <v>10.316000000000001</v>
      </c>
      <c r="K75" s="17">
        <f t="shared" si="20"/>
        <v>144.424725</v>
      </c>
      <c r="L75" s="17"/>
      <c r="M75" s="17">
        <f t="shared" si="16"/>
        <v>160.92959999999999</v>
      </c>
      <c r="N75" s="17">
        <f t="shared" si="17"/>
        <v>175.37199999999999</v>
      </c>
      <c r="O75" s="17">
        <v>164</v>
      </c>
      <c r="P75" s="17">
        <f>O75-K75</f>
        <v>19.575275000000005</v>
      </c>
      <c r="Q75" s="17">
        <v>164</v>
      </c>
      <c r="R75" s="17">
        <f>Q75-K75</f>
        <v>19.575275000000005</v>
      </c>
      <c r="S75" s="21">
        <f t="shared" si="18"/>
        <v>16.575275000000005</v>
      </c>
      <c r="T75" s="58"/>
      <c r="U75" s="61">
        <f t="shared" si="19"/>
        <v>0</v>
      </c>
    </row>
    <row r="76" spans="1:21" ht="13.5" hidden="1" customHeight="1" thickBot="1" x14ac:dyDescent="0.3">
      <c r="A76">
        <v>87</v>
      </c>
      <c r="B76" s="41">
        <v>463</v>
      </c>
      <c r="C76" s="42">
        <v>3394</v>
      </c>
      <c r="D76" s="34" t="s">
        <v>118</v>
      </c>
      <c r="E76" s="57">
        <v>1</v>
      </c>
      <c r="F76" s="12">
        <v>233.56</v>
      </c>
      <c r="G76" s="7">
        <v>688.37900000000002</v>
      </c>
      <c r="H76" s="10">
        <v>51.383859999999999</v>
      </c>
      <c r="I76" s="27">
        <v>51.383859999999999</v>
      </c>
      <c r="J76" s="17">
        <f t="shared" si="15"/>
        <v>11.678000000000001</v>
      </c>
      <c r="K76" s="17">
        <f t="shared" si="20"/>
        <v>170.49814000000001</v>
      </c>
      <c r="L76" s="17"/>
      <c r="M76" s="17">
        <f t="shared" si="16"/>
        <v>182.17680000000001</v>
      </c>
      <c r="N76" s="17">
        <f t="shared" si="17"/>
        <v>198.52600000000001</v>
      </c>
      <c r="O76" s="17">
        <v>182</v>
      </c>
      <c r="P76" s="17">
        <f>O76-K76</f>
        <v>11.501859999999994</v>
      </c>
      <c r="Q76" s="17">
        <v>182</v>
      </c>
      <c r="R76" s="17">
        <f>Q76-K76</f>
        <v>11.501859999999994</v>
      </c>
      <c r="S76" s="21">
        <f t="shared" si="18"/>
        <v>8.5018599999999935</v>
      </c>
      <c r="T76" s="58"/>
      <c r="U76" s="61">
        <f t="shared" si="19"/>
        <v>0</v>
      </c>
    </row>
    <row r="77" spans="1:21" ht="13.5" hidden="1" customHeight="1" thickBot="1" x14ac:dyDescent="0.3">
      <c r="A77">
        <v>94</v>
      </c>
      <c r="B77" s="41">
        <v>321</v>
      </c>
      <c r="C77" s="42">
        <v>2805</v>
      </c>
      <c r="D77" s="34" t="s">
        <v>40</v>
      </c>
      <c r="E77" s="57">
        <v>1</v>
      </c>
      <c r="F77" s="12">
        <v>218.37</v>
      </c>
      <c r="G77" s="7">
        <v>596.33699999999999</v>
      </c>
      <c r="H77" s="10">
        <v>36.030555</v>
      </c>
      <c r="I77" s="27">
        <v>36.030555</v>
      </c>
      <c r="J77" s="17">
        <f t="shared" si="15"/>
        <v>10.918500000000002</v>
      </c>
      <c r="K77" s="17">
        <f t="shared" si="20"/>
        <v>171.42094500000002</v>
      </c>
      <c r="L77" s="17"/>
      <c r="M77" s="17">
        <f t="shared" si="16"/>
        <v>170.32860000000002</v>
      </c>
      <c r="N77" s="17">
        <f t="shared" si="17"/>
        <v>185.61449999999999</v>
      </c>
      <c r="O77" s="17">
        <v>190</v>
      </c>
      <c r="P77" s="17">
        <f>O77-K77</f>
        <v>18.579054999999983</v>
      </c>
      <c r="Q77" s="17">
        <v>190</v>
      </c>
      <c r="R77" s="17">
        <f>Q77-K77</f>
        <v>18.579054999999983</v>
      </c>
      <c r="S77" s="21">
        <f t="shared" si="18"/>
        <v>15.579054999999983</v>
      </c>
      <c r="T77" s="58"/>
      <c r="U77" s="61">
        <f t="shared" si="19"/>
        <v>0</v>
      </c>
    </row>
    <row r="78" spans="1:21" ht="13.5" hidden="1" customHeight="1" thickBot="1" x14ac:dyDescent="0.3">
      <c r="A78">
        <v>98</v>
      </c>
      <c r="B78" s="41">
        <v>440</v>
      </c>
      <c r="C78" s="42">
        <v>3111</v>
      </c>
      <c r="D78" s="34" t="s">
        <v>88</v>
      </c>
      <c r="E78" s="57">
        <v>1</v>
      </c>
      <c r="F78" s="12">
        <v>318.58999999999997</v>
      </c>
      <c r="G78" s="7">
        <v>461.02200000000005</v>
      </c>
      <c r="H78" s="10"/>
      <c r="I78" s="27"/>
      <c r="J78" s="17">
        <f t="shared" si="15"/>
        <v>15.929499999999999</v>
      </c>
      <c r="K78" s="17">
        <f t="shared" si="20"/>
        <v>302.66049999999996</v>
      </c>
      <c r="L78" s="17"/>
      <c r="M78" s="17">
        <f t="shared" si="16"/>
        <v>248.50019999999998</v>
      </c>
      <c r="N78" s="17">
        <f t="shared" si="17"/>
        <v>270.80149999999998</v>
      </c>
      <c r="O78" s="17">
        <v>0</v>
      </c>
      <c r="P78" s="21"/>
      <c r="T78" s="58"/>
      <c r="U78" s="61">
        <f t="shared" si="19"/>
        <v>0</v>
      </c>
    </row>
    <row r="79" spans="1:21" ht="13.5" hidden="1" customHeight="1" thickBot="1" x14ac:dyDescent="0.3">
      <c r="A79">
        <v>99</v>
      </c>
      <c r="B79" s="41">
        <v>322</v>
      </c>
      <c r="C79" s="42" t="s">
        <v>177</v>
      </c>
      <c r="D79" s="34" t="s">
        <v>35</v>
      </c>
      <c r="E79" s="57">
        <v>0.45</v>
      </c>
      <c r="F79" s="12">
        <v>136.56</v>
      </c>
      <c r="G79" s="7">
        <v>459</v>
      </c>
      <c r="H79" s="9">
        <v>66.762776080000009</v>
      </c>
      <c r="I79" s="27">
        <v>66.762776080000009</v>
      </c>
      <c r="J79" s="17">
        <f t="shared" si="15"/>
        <v>6.8280000000000003</v>
      </c>
      <c r="K79" s="17">
        <f t="shared" si="20"/>
        <v>62.96922391999999</v>
      </c>
      <c r="L79" s="17"/>
      <c r="M79" s="17">
        <f t="shared" si="16"/>
        <v>106.5168</v>
      </c>
      <c r="N79" s="17">
        <f t="shared" si="17"/>
        <v>116.07599999999999</v>
      </c>
      <c r="O79" s="17">
        <v>0</v>
      </c>
      <c r="P79" s="21"/>
      <c r="T79" s="58"/>
      <c r="U79" s="61">
        <f t="shared" si="19"/>
        <v>0</v>
      </c>
    </row>
    <row r="80" spans="1:21" ht="13.5" hidden="1" customHeight="1" thickBot="1" x14ac:dyDescent="0.3">
      <c r="A80">
        <v>100</v>
      </c>
      <c r="B80" s="41">
        <v>83</v>
      </c>
      <c r="C80" s="42">
        <v>1869</v>
      </c>
      <c r="D80" s="35" t="s">
        <v>53</v>
      </c>
      <c r="E80" s="57">
        <v>0.17</v>
      </c>
      <c r="F80" s="12">
        <v>116.54</v>
      </c>
      <c r="G80" s="7">
        <v>451.34999999999997</v>
      </c>
      <c r="H80" s="10"/>
      <c r="I80" s="27"/>
      <c r="J80" s="17">
        <f t="shared" si="15"/>
        <v>5.8270000000000008</v>
      </c>
      <c r="K80" s="17">
        <f t="shared" si="20"/>
        <v>110.71300000000001</v>
      </c>
      <c r="L80" s="17"/>
      <c r="M80" s="17">
        <f t="shared" si="16"/>
        <v>90.901200000000003</v>
      </c>
      <c r="N80" s="17">
        <f t="shared" si="17"/>
        <v>99.058999999999997</v>
      </c>
      <c r="O80" s="17">
        <v>0</v>
      </c>
      <c r="P80" s="21"/>
      <c r="T80" s="58"/>
      <c r="U80" s="61">
        <f t="shared" si="19"/>
        <v>0</v>
      </c>
    </row>
    <row r="81" spans="1:21" ht="13.5" hidden="1" customHeight="1" thickBot="1" x14ac:dyDescent="0.3">
      <c r="A81">
        <v>106</v>
      </c>
      <c r="B81" s="41">
        <v>362</v>
      </c>
      <c r="C81" s="42">
        <v>2615</v>
      </c>
      <c r="D81" s="34" t="s">
        <v>96</v>
      </c>
      <c r="E81" s="57">
        <v>1</v>
      </c>
      <c r="F81" s="12">
        <v>312.97000000000003</v>
      </c>
      <c r="G81" s="7">
        <v>369.48199999999997</v>
      </c>
      <c r="H81" s="10">
        <v>34.426849600000004</v>
      </c>
      <c r="I81" s="27">
        <v>51.170817360000001</v>
      </c>
      <c r="J81" s="17">
        <f t="shared" si="15"/>
        <v>15.648500000000002</v>
      </c>
      <c r="K81" s="17">
        <f t="shared" si="20"/>
        <v>262.89465039999999</v>
      </c>
      <c r="L81" s="17"/>
      <c r="M81" s="17">
        <f t="shared" si="16"/>
        <v>244.11660000000003</v>
      </c>
      <c r="N81" s="17">
        <f t="shared" si="17"/>
        <v>266.02449999999999</v>
      </c>
      <c r="O81" s="17">
        <v>0</v>
      </c>
      <c r="P81" s="21"/>
      <c r="T81" s="58"/>
      <c r="U81" s="61">
        <f t="shared" si="19"/>
        <v>0</v>
      </c>
    </row>
    <row r="82" spans="1:21" ht="13.5" hidden="1" customHeight="1" thickBot="1" x14ac:dyDescent="0.3">
      <c r="A82">
        <v>108</v>
      </c>
      <c r="B82" s="41">
        <v>329</v>
      </c>
      <c r="C82" s="42">
        <v>2759</v>
      </c>
      <c r="D82" s="34" t="s">
        <v>50</v>
      </c>
      <c r="E82" s="57">
        <v>0.4</v>
      </c>
      <c r="F82" s="12">
        <v>108.9</v>
      </c>
      <c r="G82" s="7">
        <v>340.8</v>
      </c>
      <c r="H82" s="9">
        <v>44.917735499999978</v>
      </c>
      <c r="I82" s="27">
        <v>44.917735499999999</v>
      </c>
      <c r="J82" s="17">
        <f t="shared" si="15"/>
        <v>5.4450000000000003</v>
      </c>
      <c r="K82" s="17">
        <f t="shared" si="20"/>
        <v>58.537264500000035</v>
      </c>
      <c r="L82" s="17"/>
      <c r="M82" s="17">
        <f t="shared" si="16"/>
        <v>84.942000000000007</v>
      </c>
      <c r="N82" s="17">
        <f t="shared" si="17"/>
        <v>92.564999999999998</v>
      </c>
      <c r="O82" s="17">
        <v>0</v>
      </c>
      <c r="P82" s="21"/>
      <c r="T82" s="58"/>
      <c r="U82" s="61">
        <f t="shared" si="19"/>
        <v>0</v>
      </c>
    </row>
    <row r="83" spans="1:21" ht="13.5" hidden="1" customHeight="1" thickBot="1" x14ac:dyDescent="0.3">
      <c r="A83">
        <v>114</v>
      </c>
      <c r="B83" s="41">
        <v>510</v>
      </c>
      <c r="C83" s="42">
        <v>2806</v>
      </c>
      <c r="D83" s="34" t="s">
        <v>142</v>
      </c>
      <c r="E83" s="57">
        <v>1</v>
      </c>
      <c r="F83" s="12">
        <v>230.4</v>
      </c>
      <c r="G83" s="7">
        <v>302.50099999999998</v>
      </c>
      <c r="H83" s="10"/>
      <c r="I83" s="27"/>
      <c r="J83" s="17">
        <f t="shared" si="15"/>
        <v>11.520000000000001</v>
      </c>
      <c r="K83" s="17">
        <f t="shared" si="20"/>
        <v>218.88</v>
      </c>
      <c r="L83" s="17"/>
      <c r="M83" s="17">
        <f t="shared" si="16"/>
        <v>179.71200000000002</v>
      </c>
      <c r="N83" s="17">
        <f t="shared" si="17"/>
        <v>195.84</v>
      </c>
      <c r="O83" s="17">
        <v>0</v>
      </c>
      <c r="P83" s="21"/>
      <c r="T83" s="58"/>
      <c r="U83" s="61">
        <f t="shared" si="19"/>
        <v>0</v>
      </c>
    </row>
    <row r="84" spans="1:21" ht="13.5" hidden="1" customHeight="1" thickBot="1" x14ac:dyDescent="0.3">
      <c r="A84">
        <v>118</v>
      </c>
      <c r="B84" s="41">
        <v>333</v>
      </c>
      <c r="C84" s="42">
        <v>64</v>
      </c>
      <c r="D84" s="35" t="s">
        <v>76</v>
      </c>
      <c r="E84" s="57">
        <v>1</v>
      </c>
      <c r="F84" s="12">
        <v>408.28</v>
      </c>
      <c r="G84" s="7">
        <v>291.48900000000003</v>
      </c>
      <c r="H84" s="10">
        <v>85.738842000000005</v>
      </c>
      <c r="I84" s="27">
        <v>85.738841999999991</v>
      </c>
      <c r="J84" s="17">
        <f t="shared" si="15"/>
        <v>20.414000000000001</v>
      </c>
      <c r="K84" s="17">
        <f t="shared" si="20"/>
        <v>302.12715800000001</v>
      </c>
      <c r="L84" s="17"/>
      <c r="M84" s="17">
        <f t="shared" si="16"/>
        <v>318.45839999999998</v>
      </c>
      <c r="N84" s="17">
        <f t="shared" si="17"/>
        <v>347.03799999999995</v>
      </c>
      <c r="O84" s="17">
        <v>0</v>
      </c>
      <c r="P84" s="21"/>
      <c r="T84" s="58"/>
      <c r="U84" s="61">
        <f t="shared" si="19"/>
        <v>0</v>
      </c>
    </row>
    <row r="85" spans="1:21" ht="13.5" hidden="1" customHeight="1" thickBot="1" x14ac:dyDescent="0.3">
      <c r="A85">
        <v>119</v>
      </c>
      <c r="B85" s="41">
        <v>467</v>
      </c>
      <c r="C85" s="42">
        <v>3421</v>
      </c>
      <c r="D85" s="34" t="s">
        <v>109</v>
      </c>
      <c r="E85" s="57">
        <v>0.5</v>
      </c>
      <c r="F85" s="12">
        <v>118.49</v>
      </c>
      <c r="G85" s="7">
        <v>270</v>
      </c>
      <c r="H85" s="9">
        <v>51.661639999999991</v>
      </c>
      <c r="I85" s="27">
        <v>51.661639999999998</v>
      </c>
      <c r="J85" s="17">
        <f t="shared" si="15"/>
        <v>5.9245000000000001</v>
      </c>
      <c r="K85" s="17">
        <f t="shared" si="20"/>
        <v>60.903860000000009</v>
      </c>
      <c r="L85" s="17"/>
      <c r="M85" s="17">
        <f t="shared" si="16"/>
        <v>92.422200000000004</v>
      </c>
      <c r="N85" s="17">
        <f t="shared" si="17"/>
        <v>100.7165</v>
      </c>
      <c r="O85" s="17">
        <v>0</v>
      </c>
      <c r="P85" s="21"/>
      <c r="T85" s="58"/>
      <c r="U85" s="61">
        <f t="shared" si="19"/>
        <v>0</v>
      </c>
    </row>
    <row r="86" spans="1:21" ht="13.5" hidden="1" customHeight="1" thickBot="1" x14ac:dyDescent="0.3">
      <c r="A86">
        <v>120</v>
      </c>
      <c r="B86" s="41">
        <v>394</v>
      </c>
      <c r="C86" s="42">
        <v>2985</v>
      </c>
      <c r="D86" s="34" t="s">
        <v>121</v>
      </c>
      <c r="E86" s="57">
        <v>0.35</v>
      </c>
      <c r="F86" s="12">
        <v>133.35</v>
      </c>
      <c r="G86" s="7">
        <v>266</v>
      </c>
      <c r="H86" s="10"/>
      <c r="I86" s="27"/>
      <c r="J86" s="17">
        <f t="shared" si="15"/>
        <v>6.6675000000000004</v>
      </c>
      <c r="K86" s="17">
        <f t="shared" si="20"/>
        <v>126.68249999999999</v>
      </c>
      <c r="L86" s="17"/>
      <c r="M86" s="17">
        <f t="shared" si="16"/>
        <v>104.01300000000001</v>
      </c>
      <c r="N86" s="17">
        <f t="shared" si="17"/>
        <v>113.3475</v>
      </c>
      <c r="O86" s="17">
        <v>0</v>
      </c>
      <c r="P86" s="21"/>
      <c r="T86" s="58"/>
      <c r="U86" s="61">
        <f t="shared" si="19"/>
        <v>0</v>
      </c>
    </row>
    <row r="87" spans="1:21" ht="13.5" hidden="1" customHeight="1" thickBot="1" x14ac:dyDescent="0.3">
      <c r="A87">
        <v>121</v>
      </c>
      <c r="B87" s="41">
        <v>466</v>
      </c>
      <c r="C87" s="42">
        <v>3333</v>
      </c>
      <c r="D87" s="35" t="s">
        <v>103</v>
      </c>
      <c r="E87" s="57">
        <v>0.5</v>
      </c>
      <c r="F87" s="12">
        <v>154.66999999999999</v>
      </c>
      <c r="G87" s="7">
        <v>264</v>
      </c>
      <c r="H87" s="9">
        <v>68.0548</v>
      </c>
      <c r="I87" s="27">
        <v>77.304065999999992</v>
      </c>
      <c r="J87" s="17">
        <f t="shared" si="15"/>
        <v>7.7334999999999994</v>
      </c>
      <c r="K87" s="17">
        <f t="shared" si="20"/>
        <v>78.881699999999995</v>
      </c>
      <c r="L87" s="17"/>
      <c r="M87" s="17">
        <f t="shared" si="16"/>
        <v>120.64259999999999</v>
      </c>
      <c r="N87" s="17">
        <f t="shared" si="17"/>
        <v>131.46949999999998</v>
      </c>
      <c r="O87" s="17">
        <v>0</v>
      </c>
      <c r="P87" s="21"/>
      <c r="T87" s="58"/>
      <c r="U87" s="61">
        <f t="shared" si="19"/>
        <v>0</v>
      </c>
    </row>
    <row r="88" spans="1:21" ht="13.5" hidden="1" customHeight="1" thickBot="1" x14ac:dyDescent="0.3">
      <c r="A88">
        <v>122</v>
      </c>
      <c r="B88" s="41">
        <v>336</v>
      </c>
      <c r="C88" s="42">
        <v>2833</v>
      </c>
      <c r="D88" s="35" t="s">
        <v>70</v>
      </c>
      <c r="E88" s="57">
        <v>1</v>
      </c>
      <c r="F88" s="12">
        <v>327.47000000000003</v>
      </c>
      <c r="G88" s="7">
        <v>255.69400000000002</v>
      </c>
      <c r="H88" s="10"/>
      <c r="I88" s="27"/>
      <c r="J88" s="17">
        <f t="shared" si="15"/>
        <v>16.373500000000003</v>
      </c>
      <c r="K88" s="17">
        <f t="shared" si="20"/>
        <v>311.09650000000005</v>
      </c>
      <c r="L88" s="17"/>
      <c r="M88" s="17">
        <f t="shared" si="16"/>
        <v>255.42660000000004</v>
      </c>
      <c r="N88" s="17">
        <f t="shared" si="17"/>
        <v>278.34950000000003</v>
      </c>
      <c r="O88" s="17">
        <v>0</v>
      </c>
      <c r="P88" s="21"/>
      <c r="T88" s="58"/>
      <c r="U88" s="61">
        <f t="shared" si="19"/>
        <v>0</v>
      </c>
    </row>
    <row r="89" spans="1:21" ht="13.5" hidden="1" customHeight="1" thickBot="1" x14ac:dyDescent="0.3">
      <c r="A89">
        <v>125</v>
      </c>
      <c r="B89" s="41">
        <v>387</v>
      </c>
      <c r="C89" s="42">
        <v>2983</v>
      </c>
      <c r="D89" s="35" t="s">
        <v>69</v>
      </c>
      <c r="E89" s="57">
        <v>0.4</v>
      </c>
      <c r="F89" s="12">
        <v>104.5</v>
      </c>
      <c r="G89" s="7">
        <v>243.20000000000002</v>
      </c>
      <c r="H89" s="10"/>
      <c r="I89" s="27"/>
      <c r="J89" s="17">
        <f t="shared" si="15"/>
        <v>5.2250000000000005</v>
      </c>
      <c r="K89" s="17">
        <f t="shared" si="20"/>
        <v>99.275000000000006</v>
      </c>
      <c r="L89" s="17"/>
      <c r="M89" s="17">
        <f t="shared" si="16"/>
        <v>81.510000000000005</v>
      </c>
      <c r="N89" s="17">
        <f t="shared" si="17"/>
        <v>88.825000000000003</v>
      </c>
      <c r="O89" s="17">
        <v>0</v>
      </c>
      <c r="P89" s="21"/>
      <c r="T89" s="58"/>
      <c r="U89" s="61">
        <f t="shared" si="19"/>
        <v>0</v>
      </c>
    </row>
    <row r="90" spans="1:21" ht="13.5" hidden="1" customHeight="1" thickBot="1" x14ac:dyDescent="0.3">
      <c r="A90">
        <v>128</v>
      </c>
      <c r="B90" s="41">
        <v>485</v>
      </c>
      <c r="C90" s="42">
        <v>3389</v>
      </c>
      <c r="D90" s="34" t="s">
        <v>112</v>
      </c>
      <c r="E90" s="57">
        <v>1</v>
      </c>
      <c r="F90" s="12">
        <v>206.32</v>
      </c>
      <c r="G90" s="7">
        <v>225.66499999999999</v>
      </c>
      <c r="H90" s="10"/>
      <c r="I90" s="27"/>
      <c r="J90" s="17">
        <f t="shared" si="15"/>
        <v>10.316000000000001</v>
      </c>
      <c r="K90" s="17">
        <f t="shared" si="20"/>
        <v>196.00399999999999</v>
      </c>
      <c r="L90" s="17"/>
      <c r="M90" s="17">
        <f t="shared" si="16"/>
        <v>160.92959999999999</v>
      </c>
      <c r="N90" s="17">
        <f t="shared" si="17"/>
        <v>175.37199999999999</v>
      </c>
      <c r="O90" s="17">
        <v>0</v>
      </c>
      <c r="P90" s="21"/>
      <c r="T90" s="58"/>
      <c r="U90" s="61">
        <f t="shared" si="19"/>
        <v>0</v>
      </c>
    </row>
    <row r="91" spans="1:21" ht="13.5" hidden="1" customHeight="1" thickBot="1" x14ac:dyDescent="0.3">
      <c r="A91">
        <v>129</v>
      </c>
      <c r="B91" s="41">
        <v>363</v>
      </c>
      <c r="C91" s="42">
        <v>2472</v>
      </c>
      <c r="D91" s="34" t="s">
        <v>77</v>
      </c>
      <c r="E91" s="57">
        <v>1</v>
      </c>
      <c r="F91" s="12">
        <v>234.49</v>
      </c>
      <c r="G91" s="7">
        <v>219.809</v>
      </c>
      <c r="H91" s="10"/>
      <c r="I91" s="27"/>
      <c r="J91" s="17">
        <f t="shared" si="15"/>
        <v>11.724500000000001</v>
      </c>
      <c r="K91" s="17">
        <f t="shared" si="20"/>
        <v>222.7655</v>
      </c>
      <c r="L91" s="17"/>
      <c r="M91" s="17">
        <f t="shared" si="16"/>
        <v>182.90220000000002</v>
      </c>
      <c r="N91" s="17">
        <f t="shared" si="17"/>
        <v>199.31649999999999</v>
      </c>
      <c r="O91" s="17">
        <v>0</v>
      </c>
      <c r="P91" s="21"/>
      <c r="T91" s="58"/>
      <c r="U91" s="61">
        <f t="shared" si="19"/>
        <v>0</v>
      </c>
    </row>
    <row r="92" spans="1:21" ht="13.5" hidden="1" customHeight="1" thickBot="1" x14ac:dyDescent="0.3">
      <c r="A92">
        <v>131</v>
      </c>
      <c r="B92" s="41">
        <v>464</v>
      </c>
      <c r="C92" s="42">
        <v>3396</v>
      </c>
      <c r="D92" s="34" t="s">
        <v>98</v>
      </c>
      <c r="E92" s="57">
        <v>1</v>
      </c>
      <c r="F92" s="12">
        <v>235.9</v>
      </c>
      <c r="G92" s="7">
        <v>205.65899999999999</v>
      </c>
      <c r="H92" s="10">
        <v>51.898110000000003</v>
      </c>
      <c r="I92" s="27">
        <v>51.898109999999996</v>
      </c>
      <c r="J92" s="17">
        <f t="shared" si="15"/>
        <v>11.795000000000002</v>
      </c>
      <c r="K92" s="17">
        <f t="shared" si="20"/>
        <v>172.20689000000002</v>
      </c>
      <c r="L92" s="17"/>
      <c r="M92" s="17">
        <f t="shared" si="16"/>
        <v>184.00200000000001</v>
      </c>
      <c r="N92" s="17">
        <f t="shared" si="17"/>
        <v>200.51499999999999</v>
      </c>
      <c r="O92" s="17">
        <v>0</v>
      </c>
      <c r="P92" s="21"/>
      <c r="T92" s="58"/>
      <c r="U92" s="61">
        <f t="shared" si="19"/>
        <v>0</v>
      </c>
    </row>
    <row r="93" spans="1:21" ht="13.5" hidden="1" customHeight="1" thickBot="1" x14ac:dyDescent="0.3">
      <c r="A93">
        <v>134</v>
      </c>
      <c r="B93" s="41">
        <v>483</v>
      </c>
      <c r="C93" s="42">
        <v>3395</v>
      </c>
      <c r="D93" s="34" t="s">
        <v>113</v>
      </c>
      <c r="E93" s="57">
        <v>0.4</v>
      </c>
      <c r="F93" s="12">
        <v>106.2</v>
      </c>
      <c r="G93" s="7">
        <v>188</v>
      </c>
      <c r="H93" s="10"/>
      <c r="I93" s="27"/>
      <c r="J93" s="17">
        <f t="shared" si="15"/>
        <v>5.3100000000000005</v>
      </c>
      <c r="K93" s="17">
        <f t="shared" si="20"/>
        <v>100.89</v>
      </c>
      <c r="L93" s="17"/>
      <c r="M93" s="17">
        <f t="shared" si="16"/>
        <v>82.835999999999999</v>
      </c>
      <c r="N93" s="17">
        <f t="shared" si="17"/>
        <v>90.27</v>
      </c>
      <c r="O93" s="17">
        <v>0</v>
      </c>
      <c r="P93" s="21"/>
      <c r="T93" s="58"/>
      <c r="U93" s="61">
        <f t="shared" si="19"/>
        <v>0</v>
      </c>
    </row>
    <row r="94" spans="1:21" ht="13.5" hidden="1" customHeight="1" thickBot="1" x14ac:dyDescent="0.3">
      <c r="A94">
        <v>135</v>
      </c>
      <c r="B94" s="41">
        <v>326</v>
      </c>
      <c r="C94" s="42">
        <v>2823</v>
      </c>
      <c r="D94" s="35" t="s">
        <v>117</v>
      </c>
      <c r="E94" s="57">
        <v>0.45</v>
      </c>
      <c r="F94" s="12">
        <v>101.19</v>
      </c>
      <c r="G94" s="7">
        <v>183.60000000000002</v>
      </c>
      <c r="H94" s="10"/>
      <c r="I94" s="27"/>
      <c r="J94" s="17">
        <f t="shared" si="15"/>
        <v>5.0594999999999999</v>
      </c>
      <c r="K94" s="17">
        <f t="shared" si="20"/>
        <v>96.130499999999998</v>
      </c>
      <c r="L94" s="17"/>
      <c r="M94" s="17">
        <f t="shared" si="16"/>
        <v>78.928200000000004</v>
      </c>
      <c r="N94" s="17">
        <f t="shared" si="17"/>
        <v>86.011499999999998</v>
      </c>
      <c r="O94" s="17">
        <v>0</v>
      </c>
      <c r="P94" s="21"/>
      <c r="T94" s="58"/>
      <c r="U94" s="61">
        <f t="shared" si="19"/>
        <v>0</v>
      </c>
    </row>
    <row r="95" spans="1:21" ht="13.5" hidden="1" customHeight="1" thickBot="1" x14ac:dyDescent="0.3">
      <c r="A95">
        <v>136</v>
      </c>
      <c r="B95" s="41">
        <v>291</v>
      </c>
      <c r="C95" s="42">
        <v>2769</v>
      </c>
      <c r="D95" s="34" t="s">
        <v>97</v>
      </c>
      <c r="E95" s="57">
        <v>0.33</v>
      </c>
      <c r="F95" s="12">
        <v>113.52</v>
      </c>
      <c r="G95" s="7">
        <v>152.46</v>
      </c>
      <c r="H95" s="10"/>
      <c r="I95" s="27"/>
      <c r="J95" s="17">
        <f t="shared" si="15"/>
        <v>5.6760000000000002</v>
      </c>
      <c r="K95" s="17">
        <f t="shared" si="20"/>
        <v>107.84399999999999</v>
      </c>
      <c r="L95" s="17"/>
      <c r="M95" s="17">
        <f t="shared" si="16"/>
        <v>88.545599999999993</v>
      </c>
      <c r="N95" s="17">
        <f t="shared" si="17"/>
        <v>96.49199999999999</v>
      </c>
      <c r="O95" s="17">
        <v>0</v>
      </c>
      <c r="P95" s="21"/>
      <c r="T95" s="58"/>
      <c r="U95" s="61">
        <f t="shared" si="19"/>
        <v>0</v>
      </c>
    </row>
    <row r="96" spans="1:21" ht="13.5" hidden="1" customHeight="1" thickBot="1" x14ac:dyDescent="0.3">
      <c r="A96">
        <v>137</v>
      </c>
      <c r="B96" s="41">
        <v>470</v>
      </c>
      <c r="C96" s="42">
        <v>3391</v>
      </c>
      <c r="D96" s="34" t="s">
        <v>108</v>
      </c>
      <c r="E96" s="57">
        <v>1</v>
      </c>
      <c r="F96" s="12">
        <v>208.3</v>
      </c>
      <c r="G96" s="7">
        <v>150.375</v>
      </c>
      <c r="H96" s="10">
        <v>45.825845999999977</v>
      </c>
      <c r="I96" s="27">
        <v>45.825845999999999</v>
      </c>
      <c r="J96" s="17">
        <f t="shared" si="15"/>
        <v>10.415000000000001</v>
      </c>
      <c r="K96" s="17">
        <f t="shared" si="20"/>
        <v>152.05915400000004</v>
      </c>
      <c r="L96" s="17"/>
      <c r="M96" s="17">
        <f t="shared" si="16"/>
        <v>162.47400000000002</v>
      </c>
      <c r="N96" s="17">
        <f t="shared" si="17"/>
        <v>177.05500000000001</v>
      </c>
      <c r="O96" s="17">
        <v>0</v>
      </c>
      <c r="P96" s="21"/>
      <c r="T96" s="58"/>
      <c r="U96" s="61">
        <f t="shared" si="19"/>
        <v>0</v>
      </c>
    </row>
    <row r="97" spans="1:21" ht="13.5" hidden="1" customHeight="1" thickBot="1" x14ac:dyDescent="0.3">
      <c r="A97">
        <v>138</v>
      </c>
      <c r="B97" s="41">
        <v>298</v>
      </c>
      <c r="C97" s="42">
        <v>2733</v>
      </c>
      <c r="D97" s="34" t="s">
        <v>79</v>
      </c>
      <c r="E97" s="57">
        <v>0.375</v>
      </c>
      <c r="F97" s="12">
        <v>119.36</v>
      </c>
      <c r="G97" s="7">
        <v>150</v>
      </c>
      <c r="H97" s="10"/>
      <c r="I97" s="27"/>
      <c r="J97" s="17">
        <f t="shared" si="15"/>
        <v>5.968</v>
      </c>
      <c r="K97" s="17">
        <f t="shared" si="20"/>
        <v>113.392</v>
      </c>
      <c r="L97" s="17"/>
      <c r="M97" s="17">
        <f t="shared" si="16"/>
        <v>93.100800000000007</v>
      </c>
      <c r="N97" s="17">
        <f t="shared" si="17"/>
        <v>101.456</v>
      </c>
      <c r="O97" s="17">
        <v>0</v>
      </c>
      <c r="P97" s="21"/>
      <c r="T97" s="58"/>
      <c r="U97" s="61">
        <f t="shared" si="19"/>
        <v>0</v>
      </c>
    </row>
    <row r="98" spans="1:21" ht="13.5" hidden="1" customHeight="1" thickBot="1" x14ac:dyDescent="0.3">
      <c r="A98">
        <v>139</v>
      </c>
      <c r="B98" s="41">
        <v>11</v>
      </c>
      <c r="C98" s="42">
        <v>664</v>
      </c>
      <c r="D98" s="35" t="s">
        <v>63</v>
      </c>
      <c r="E98" s="57">
        <v>1</v>
      </c>
      <c r="F98" s="12">
        <v>389.27</v>
      </c>
      <c r="G98" s="7">
        <v>138.262</v>
      </c>
      <c r="H98" s="10">
        <v>42.817981799999998</v>
      </c>
      <c r="I98" s="27">
        <v>42.817981800000005</v>
      </c>
      <c r="J98" s="17">
        <f t="shared" si="15"/>
        <v>19.4635</v>
      </c>
      <c r="K98" s="17">
        <f t="shared" si="20"/>
        <v>326.98851819999999</v>
      </c>
      <c r="L98" s="17"/>
      <c r="M98" s="17">
        <f t="shared" si="16"/>
        <v>303.63060000000002</v>
      </c>
      <c r="N98" s="17">
        <f t="shared" si="17"/>
        <v>330.87949999999995</v>
      </c>
      <c r="O98" s="17">
        <v>0</v>
      </c>
      <c r="P98" s="21"/>
      <c r="T98" s="58"/>
      <c r="U98" s="61">
        <f t="shared" si="19"/>
        <v>0</v>
      </c>
    </row>
    <row r="99" spans="1:21" ht="13.5" hidden="1" customHeight="1" thickBot="1" x14ac:dyDescent="0.3">
      <c r="A99">
        <v>143</v>
      </c>
      <c r="B99" s="41">
        <v>218</v>
      </c>
      <c r="C99" s="42" t="s">
        <v>178</v>
      </c>
      <c r="D99" s="34" t="s">
        <v>126</v>
      </c>
      <c r="E99" s="57">
        <v>1</v>
      </c>
      <c r="F99" s="12">
        <v>184.91</v>
      </c>
      <c r="G99" s="7">
        <v>132.322</v>
      </c>
      <c r="H99" s="10">
        <v>40.680199999999992</v>
      </c>
      <c r="I99" s="27">
        <v>40.680199999999999</v>
      </c>
      <c r="J99" s="17">
        <f t="shared" ref="J99:J130" si="21">F99*0.05</f>
        <v>9.2454999999999998</v>
      </c>
      <c r="K99" s="17">
        <f t="shared" si="20"/>
        <v>134.98430000000002</v>
      </c>
      <c r="L99" s="17"/>
      <c r="M99" s="17">
        <f t="shared" ref="M99:M130" si="22">F99*0.78</f>
        <v>144.22980000000001</v>
      </c>
      <c r="N99" s="17">
        <f t="shared" ref="N99:N130" si="23">F99*0.85</f>
        <v>157.17349999999999</v>
      </c>
      <c r="O99" s="17">
        <v>0</v>
      </c>
      <c r="P99" s="21"/>
      <c r="T99" s="58"/>
      <c r="U99" s="61">
        <f t="shared" si="19"/>
        <v>0</v>
      </c>
    </row>
    <row r="100" spans="1:21" ht="13.5" hidden="1" customHeight="1" thickBot="1" x14ac:dyDescent="0.3">
      <c r="A100">
        <v>144</v>
      </c>
      <c r="B100" s="41">
        <v>296</v>
      </c>
      <c r="C100" s="42">
        <v>2660</v>
      </c>
      <c r="D100" s="34" t="s">
        <v>57</v>
      </c>
      <c r="E100" s="57">
        <v>0.35</v>
      </c>
      <c r="F100" s="12">
        <v>105.99</v>
      </c>
      <c r="G100" s="7">
        <v>128.10000000000002</v>
      </c>
      <c r="H100" s="10"/>
      <c r="I100" s="27"/>
      <c r="J100" s="17">
        <f t="shared" si="21"/>
        <v>5.2995000000000001</v>
      </c>
      <c r="K100" s="17">
        <f t="shared" si="20"/>
        <v>100.6905</v>
      </c>
      <c r="L100" s="17"/>
      <c r="M100" s="17">
        <f t="shared" si="22"/>
        <v>82.672200000000004</v>
      </c>
      <c r="N100" s="17">
        <f t="shared" si="23"/>
        <v>90.091499999999996</v>
      </c>
      <c r="O100" s="17">
        <v>0</v>
      </c>
      <c r="P100" s="21"/>
      <c r="T100" s="58"/>
      <c r="U100" s="61">
        <f t="shared" si="19"/>
        <v>0</v>
      </c>
    </row>
    <row r="101" spans="1:21" ht="13.5" hidden="1" customHeight="1" thickBot="1" x14ac:dyDescent="0.3">
      <c r="A101">
        <v>145</v>
      </c>
      <c r="B101" s="41">
        <v>79</v>
      </c>
      <c r="C101" s="42">
        <v>2579</v>
      </c>
      <c r="D101" s="34" t="s">
        <v>52</v>
      </c>
      <c r="E101" s="57">
        <v>0.35</v>
      </c>
      <c r="F101" s="12">
        <v>131.69</v>
      </c>
      <c r="G101" s="7">
        <v>126</v>
      </c>
      <c r="H101" s="9">
        <v>21.728850008249999</v>
      </c>
      <c r="I101" s="27">
        <v>62.082428595000003</v>
      </c>
      <c r="J101" s="17">
        <f t="shared" si="21"/>
        <v>6.5845000000000002</v>
      </c>
      <c r="K101" s="17">
        <f t="shared" si="20"/>
        <v>103.37664999174999</v>
      </c>
      <c r="L101" s="17"/>
      <c r="M101" s="17">
        <f t="shared" si="22"/>
        <v>102.7182</v>
      </c>
      <c r="N101" s="17">
        <f t="shared" si="23"/>
        <v>111.9365</v>
      </c>
      <c r="O101" s="17">
        <v>0</v>
      </c>
      <c r="P101" s="21"/>
      <c r="T101" s="58"/>
      <c r="U101" s="61">
        <f t="shared" si="19"/>
        <v>0</v>
      </c>
    </row>
    <row r="102" spans="1:21" ht="13.5" hidden="1" customHeight="1" thickBot="1" x14ac:dyDescent="0.3">
      <c r="A102">
        <v>147</v>
      </c>
      <c r="B102" s="41">
        <v>284</v>
      </c>
      <c r="C102" s="42">
        <v>2658</v>
      </c>
      <c r="D102" s="34" t="s">
        <v>67</v>
      </c>
      <c r="E102" s="57">
        <v>0.45</v>
      </c>
      <c r="F102" s="12">
        <v>140.85</v>
      </c>
      <c r="G102" s="7">
        <v>122.4</v>
      </c>
      <c r="H102" s="10"/>
      <c r="I102" s="27"/>
      <c r="J102" s="17">
        <f t="shared" si="21"/>
        <v>7.0425000000000004</v>
      </c>
      <c r="K102" s="17">
        <f t="shared" si="20"/>
        <v>133.8075</v>
      </c>
      <c r="L102" s="17"/>
      <c r="M102" s="17">
        <f t="shared" si="22"/>
        <v>109.863</v>
      </c>
      <c r="N102" s="17">
        <f t="shared" si="23"/>
        <v>119.7225</v>
      </c>
      <c r="O102" s="17">
        <v>0</v>
      </c>
      <c r="P102" s="21"/>
      <c r="T102" s="58"/>
      <c r="U102" s="61">
        <f t="shared" si="19"/>
        <v>0</v>
      </c>
    </row>
    <row r="103" spans="1:21" ht="13.5" hidden="1" customHeight="1" thickBot="1" x14ac:dyDescent="0.3">
      <c r="A103">
        <v>148</v>
      </c>
      <c r="B103" s="41">
        <v>348</v>
      </c>
      <c r="C103" s="42">
        <v>2899</v>
      </c>
      <c r="D103" s="34" t="s">
        <v>143</v>
      </c>
      <c r="E103" s="57">
        <v>1</v>
      </c>
      <c r="F103" s="12">
        <v>184.91</v>
      </c>
      <c r="G103" s="7">
        <v>118.30500000000001</v>
      </c>
      <c r="H103" s="10"/>
      <c r="I103" s="27"/>
      <c r="J103" s="17">
        <f t="shared" si="21"/>
        <v>9.2454999999999998</v>
      </c>
      <c r="K103" s="17">
        <f t="shared" si="20"/>
        <v>175.6645</v>
      </c>
      <c r="L103" s="17"/>
      <c r="M103" s="17">
        <f t="shared" si="22"/>
        <v>144.22980000000001</v>
      </c>
      <c r="N103" s="17">
        <f t="shared" si="23"/>
        <v>157.17349999999999</v>
      </c>
      <c r="O103" s="17">
        <v>0</v>
      </c>
      <c r="P103" s="21"/>
      <c r="T103" s="58"/>
      <c r="U103" s="61">
        <f t="shared" si="19"/>
        <v>0</v>
      </c>
    </row>
    <row r="104" spans="1:21" ht="13.5" hidden="1" customHeight="1" thickBot="1" x14ac:dyDescent="0.3">
      <c r="A104">
        <v>150</v>
      </c>
      <c r="B104" s="41">
        <v>276</v>
      </c>
      <c r="C104" s="42">
        <v>2734</v>
      </c>
      <c r="D104" s="34" t="s">
        <v>116</v>
      </c>
      <c r="E104" s="57">
        <v>0.45</v>
      </c>
      <c r="F104" s="12">
        <v>138.49</v>
      </c>
      <c r="G104" s="7">
        <v>112.5</v>
      </c>
      <c r="H104" s="10"/>
      <c r="I104" s="27"/>
      <c r="J104" s="17">
        <f t="shared" si="21"/>
        <v>6.924500000000001</v>
      </c>
      <c r="K104" s="17">
        <f t="shared" si="20"/>
        <v>131.56550000000001</v>
      </c>
      <c r="L104" s="17"/>
      <c r="M104" s="17">
        <f t="shared" si="22"/>
        <v>108.02220000000001</v>
      </c>
      <c r="N104" s="17">
        <f t="shared" si="23"/>
        <v>117.71650000000001</v>
      </c>
      <c r="O104" s="17">
        <v>0</v>
      </c>
      <c r="P104" s="21"/>
      <c r="T104" s="58"/>
      <c r="U104" s="61">
        <f t="shared" si="19"/>
        <v>0</v>
      </c>
    </row>
    <row r="105" spans="1:21" ht="13.5" hidden="1" customHeight="1" thickBot="1" x14ac:dyDescent="0.3">
      <c r="A105">
        <v>151</v>
      </c>
      <c r="B105" s="41">
        <v>231</v>
      </c>
      <c r="C105" s="42">
        <v>1799</v>
      </c>
      <c r="D105" s="35" t="s">
        <v>125</v>
      </c>
      <c r="E105" s="57">
        <v>1</v>
      </c>
      <c r="F105" s="12">
        <v>206.32</v>
      </c>
      <c r="G105" s="7">
        <v>108.31</v>
      </c>
      <c r="H105" s="10"/>
      <c r="I105" s="27"/>
      <c r="J105" s="17">
        <f t="shared" si="21"/>
        <v>10.316000000000001</v>
      </c>
      <c r="K105" s="17">
        <f t="shared" ref="K105:K136" si="24">F105-J105-H105</f>
        <v>196.00399999999999</v>
      </c>
      <c r="L105" s="17"/>
      <c r="M105" s="17">
        <f t="shared" si="22"/>
        <v>160.92959999999999</v>
      </c>
      <c r="N105" s="17">
        <f t="shared" si="23"/>
        <v>175.37199999999999</v>
      </c>
      <c r="O105" s="17">
        <v>0</v>
      </c>
      <c r="P105" s="21"/>
      <c r="T105" s="58"/>
      <c r="U105" s="61">
        <f t="shared" si="19"/>
        <v>0</v>
      </c>
    </row>
    <row r="106" spans="1:21" ht="13.5" hidden="1" customHeight="1" thickBot="1" x14ac:dyDescent="0.3">
      <c r="A106">
        <v>153</v>
      </c>
      <c r="B106" s="41">
        <v>331</v>
      </c>
      <c r="C106" s="42">
        <v>2857</v>
      </c>
      <c r="D106" s="34" t="s">
        <v>83</v>
      </c>
      <c r="E106" s="57">
        <v>1</v>
      </c>
      <c r="F106" s="12">
        <v>225.84</v>
      </c>
      <c r="G106" s="7">
        <v>104.52200000000001</v>
      </c>
      <c r="H106" s="10"/>
      <c r="I106" s="27"/>
      <c r="J106" s="17">
        <f t="shared" si="21"/>
        <v>11.292000000000002</v>
      </c>
      <c r="K106" s="17">
        <f t="shared" si="24"/>
        <v>214.548</v>
      </c>
      <c r="L106" s="17"/>
      <c r="M106" s="17">
        <f t="shared" si="22"/>
        <v>176.15520000000001</v>
      </c>
      <c r="N106" s="17">
        <f t="shared" si="23"/>
        <v>191.964</v>
      </c>
      <c r="O106" s="17">
        <v>0</v>
      </c>
      <c r="P106" s="21"/>
      <c r="T106" s="58"/>
      <c r="U106" s="61">
        <f t="shared" si="19"/>
        <v>0</v>
      </c>
    </row>
    <row r="107" spans="1:21" ht="13.5" hidden="1" customHeight="1" thickBot="1" x14ac:dyDescent="0.3">
      <c r="A107">
        <v>155</v>
      </c>
      <c r="B107" s="41">
        <v>328</v>
      </c>
      <c r="C107" s="42">
        <v>2758</v>
      </c>
      <c r="D107" s="34" t="s">
        <v>56</v>
      </c>
      <c r="E107" s="57">
        <v>0.4</v>
      </c>
      <c r="F107" s="12">
        <v>108.9</v>
      </c>
      <c r="G107" s="7">
        <v>91.2</v>
      </c>
      <c r="H107" s="10"/>
      <c r="I107" s="27"/>
      <c r="J107" s="17">
        <f t="shared" si="21"/>
        <v>5.4450000000000003</v>
      </c>
      <c r="K107" s="17">
        <f t="shared" si="24"/>
        <v>103.45500000000001</v>
      </c>
      <c r="L107" s="17"/>
      <c r="M107" s="17">
        <f t="shared" si="22"/>
        <v>84.942000000000007</v>
      </c>
      <c r="N107" s="17">
        <f t="shared" si="23"/>
        <v>92.564999999999998</v>
      </c>
      <c r="O107" s="17">
        <v>0</v>
      </c>
      <c r="P107" s="21"/>
      <c r="T107" s="58"/>
      <c r="U107" s="61">
        <f t="shared" si="19"/>
        <v>0</v>
      </c>
    </row>
    <row r="108" spans="1:21" ht="13.5" hidden="1" customHeight="1" thickBot="1" x14ac:dyDescent="0.3">
      <c r="A108">
        <v>156</v>
      </c>
      <c r="B108" s="41">
        <v>43</v>
      </c>
      <c r="C108" s="42">
        <v>2027</v>
      </c>
      <c r="D108" s="34" t="s">
        <v>68</v>
      </c>
      <c r="E108" s="57">
        <v>0.4</v>
      </c>
      <c r="F108" s="12">
        <v>128.09</v>
      </c>
      <c r="G108" s="7">
        <v>88</v>
      </c>
      <c r="H108" s="9">
        <v>69.809049999999999</v>
      </c>
      <c r="I108" s="27">
        <v>69.809049999999999</v>
      </c>
      <c r="J108" s="17">
        <f t="shared" si="21"/>
        <v>6.4045000000000005</v>
      </c>
      <c r="K108" s="17">
        <f t="shared" si="24"/>
        <v>51.876450000000006</v>
      </c>
      <c r="L108" s="17"/>
      <c r="M108" s="17">
        <f t="shared" si="22"/>
        <v>99.910200000000003</v>
      </c>
      <c r="N108" s="17">
        <f t="shared" si="23"/>
        <v>108.87649999999999</v>
      </c>
      <c r="O108" s="17">
        <v>0</v>
      </c>
      <c r="P108" s="21"/>
      <c r="T108" s="58"/>
      <c r="U108" s="61">
        <f t="shared" si="19"/>
        <v>0</v>
      </c>
    </row>
    <row r="109" spans="1:21" ht="13.5" hidden="1" customHeight="1" thickBot="1" x14ac:dyDescent="0.3">
      <c r="A109">
        <v>157</v>
      </c>
      <c r="B109" s="41">
        <v>439</v>
      </c>
      <c r="C109" s="42"/>
      <c r="D109" s="34" t="s">
        <v>144</v>
      </c>
      <c r="E109" s="57">
        <v>1</v>
      </c>
      <c r="F109" s="12">
        <v>265.61</v>
      </c>
      <c r="G109" s="7">
        <v>84.888000000000005</v>
      </c>
      <c r="H109" s="10"/>
      <c r="I109" s="27"/>
      <c r="J109" s="17">
        <f t="shared" si="21"/>
        <v>13.280500000000002</v>
      </c>
      <c r="K109" s="17">
        <f t="shared" si="24"/>
        <v>252.32950000000002</v>
      </c>
      <c r="L109" s="17"/>
      <c r="M109" s="17">
        <f t="shared" si="22"/>
        <v>207.17580000000001</v>
      </c>
      <c r="N109" s="17">
        <f t="shared" si="23"/>
        <v>225.76850000000002</v>
      </c>
      <c r="O109" s="17">
        <v>0</v>
      </c>
      <c r="P109" s="21"/>
      <c r="T109" s="58"/>
      <c r="U109" s="61">
        <f t="shared" si="19"/>
        <v>0</v>
      </c>
    </row>
    <row r="110" spans="1:21" ht="13.5" hidden="1" customHeight="1" thickBot="1" x14ac:dyDescent="0.3">
      <c r="A110">
        <v>161</v>
      </c>
      <c r="B110" s="41">
        <v>480</v>
      </c>
      <c r="C110" s="42">
        <v>3426</v>
      </c>
      <c r="D110" s="35" t="s">
        <v>107</v>
      </c>
      <c r="E110" s="57">
        <v>0.4</v>
      </c>
      <c r="F110" s="12">
        <v>86.49</v>
      </c>
      <c r="G110" s="7">
        <v>80</v>
      </c>
      <c r="H110" s="9">
        <v>47.568756400000012</v>
      </c>
      <c r="I110" s="27">
        <v>47.568756399999998</v>
      </c>
      <c r="J110" s="17">
        <f t="shared" si="21"/>
        <v>4.3244999999999996</v>
      </c>
      <c r="K110" s="17">
        <f t="shared" si="24"/>
        <v>34.596743599999982</v>
      </c>
      <c r="L110" s="17"/>
      <c r="M110" s="17">
        <f t="shared" si="22"/>
        <v>67.462199999999996</v>
      </c>
      <c r="N110" s="17">
        <f t="shared" si="23"/>
        <v>73.516499999999994</v>
      </c>
      <c r="O110" s="17">
        <v>0</v>
      </c>
      <c r="P110" s="21"/>
      <c r="T110" s="58"/>
      <c r="U110" s="61">
        <f t="shared" si="19"/>
        <v>0</v>
      </c>
    </row>
    <row r="111" spans="1:21" ht="13.5" hidden="1" customHeight="1" thickBot="1" x14ac:dyDescent="0.3">
      <c r="A111">
        <v>162</v>
      </c>
      <c r="B111" s="41">
        <v>272</v>
      </c>
      <c r="C111" s="42">
        <v>2617</v>
      </c>
      <c r="D111" s="34" t="s">
        <v>51</v>
      </c>
      <c r="E111" s="57">
        <v>0.35</v>
      </c>
      <c r="F111" s="12">
        <v>98</v>
      </c>
      <c r="G111" s="7">
        <v>77.7</v>
      </c>
      <c r="H111" s="9">
        <v>30.800583989999968</v>
      </c>
      <c r="I111" s="27">
        <v>45.780868021500005</v>
      </c>
      <c r="J111" s="17">
        <f t="shared" si="21"/>
        <v>4.9000000000000004</v>
      </c>
      <c r="K111" s="17">
        <f t="shared" si="24"/>
        <v>62.29941601000003</v>
      </c>
      <c r="L111" s="17"/>
      <c r="M111" s="17">
        <f t="shared" si="22"/>
        <v>76.44</v>
      </c>
      <c r="N111" s="17">
        <f t="shared" si="23"/>
        <v>83.3</v>
      </c>
      <c r="O111" s="17">
        <v>0</v>
      </c>
      <c r="P111" s="21"/>
      <c r="T111" s="58"/>
      <c r="U111" s="61">
        <f t="shared" si="19"/>
        <v>0</v>
      </c>
    </row>
    <row r="112" spans="1:21" ht="13.5" hidden="1" customHeight="1" thickBot="1" x14ac:dyDescent="0.3">
      <c r="A112">
        <v>164</v>
      </c>
      <c r="B112" s="41">
        <v>304</v>
      </c>
      <c r="C112" s="42">
        <v>2876</v>
      </c>
      <c r="D112" s="34" t="s">
        <v>87</v>
      </c>
      <c r="E112" s="57">
        <v>1</v>
      </c>
      <c r="F112" s="12">
        <v>272.23</v>
      </c>
      <c r="G112" s="7">
        <v>69.075000000000003</v>
      </c>
      <c r="H112" s="10">
        <v>29.944945799999999</v>
      </c>
      <c r="I112" s="27">
        <v>44.509078530000004</v>
      </c>
      <c r="J112" s="17">
        <f t="shared" si="21"/>
        <v>13.611500000000001</v>
      </c>
      <c r="K112" s="17">
        <f t="shared" si="24"/>
        <v>228.67355420000004</v>
      </c>
      <c r="L112" s="17"/>
      <c r="M112" s="17">
        <f t="shared" si="22"/>
        <v>212.33940000000001</v>
      </c>
      <c r="N112" s="17">
        <f t="shared" si="23"/>
        <v>231.3955</v>
      </c>
      <c r="O112" s="17">
        <v>0</v>
      </c>
      <c r="P112" s="21"/>
      <c r="T112" s="58"/>
      <c r="U112" s="61">
        <f t="shared" si="19"/>
        <v>0</v>
      </c>
    </row>
    <row r="113" spans="1:21" ht="13.5" hidden="1" customHeight="1" thickBot="1" x14ac:dyDescent="0.3">
      <c r="A113">
        <v>165</v>
      </c>
      <c r="B113" s="41">
        <v>436</v>
      </c>
      <c r="C113" s="42">
        <v>3273</v>
      </c>
      <c r="D113" s="35" t="s">
        <v>75</v>
      </c>
      <c r="E113" s="57">
        <v>1</v>
      </c>
      <c r="F113" s="12">
        <v>221.26</v>
      </c>
      <c r="G113" s="7">
        <v>65.349999999999994</v>
      </c>
      <c r="H113" s="10">
        <v>48.677521199999973</v>
      </c>
      <c r="I113" s="27">
        <v>48.677521200000001</v>
      </c>
      <c r="J113" s="17">
        <f t="shared" si="21"/>
        <v>11.063000000000001</v>
      </c>
      <c r="K113" s="17">
        <f t="shared" si="24"/>
        <v>161.51947880000003</v>
      </c>
      <c r="L113" s="17"/>
      <c r="M113" s="17">
        <f t="shared" si="22"/>
        <v>172.58279999999999</v>
      </c>
      <c r="N113" s="17">
        <f t="shared" si="23"/>
        <v>188.071</v>
      </c>
      <c r="O113" s="17">
        <v>0</v>
      </c>
      <c r="P113" s="21"/>
      <c r="T113" s="58"/>
      <c r="U113" s="61">
        <f t="shared" si="19"/>
        <v>0</v>
      </c>
    </row>
    <row r="114" spans="1:21" ht="13.5" hidden="1" customHeight="1" thickBot="1" x14ac:dyDescent="0.3">
      <c r="A114">
        <v>166</v>
      </c>
      <c r="B114" s="41">
        <v>451</v>
      </c>
      <c r="C114" s="42"/>
      <c r="D114" s="34" t="s">
        <v>134</v>
      </c>
      <c r="E114" s="57">
        <v>0.3</v>
      </c>
      <c r="F114" s="12">
        <v>128.47999999999999</v>
      </c>
      <c r="G114" s="7">
        <v>64.8</v>
      </c>
      <c r="H114" s="10"/>
      <c r="I114" s="27"/>
      <c r="J114" s="17">
        <f t="shared" si="21"/>
        <v>6.4239999999999995</v>
      </c>
      <c r="K114" s="17">
        <f t="shared" si="24"/>
        <v>122.05599999999998</v>
      </c>
      <c r="L114" s="17"/>
      <c r="M114" s="17">
        <f t="shared" si="22"/>
        <v>100.2144</v>
      </c>
      <c r="N114" s="17">
        <f t="shared" si="23"/>
        <v>109.20799999999998</v>
      </c>
      <c r="O114" s="17">
        <v>0</v>
      </c>
      <c r="P114" s="21"/>
      <c r="T114" s="58"/>
      <c r="U114" s="61">
        <f t="shared" si="19"/>
        <v>0</v>
      </c>
    </row>
    <row r="115" spans="1:21" ht="13.5" hidden="1" customHeight="1" thickBot="1" x14ac:dyDescent="0.3">
      <c r="A115">
        <v>168</v>
      </c>
      <c r="B115" s="41">
        <v>427</v>
      </c>
      <c r="C115" s="42">
        <v>3265</v>
      </c>
      <c r="D115" s="35" t="s">
        <v>82</v>
      </c>
      <c r="E115" s="57">
        <v>1</v>
      </c>
      <c r="F115" s="12">
        <v>194.4</v>
      </c>
      <c r="G115" s="7">
        <v>57.780999999999999</v>
      </c>
      <c r="H115" s="10">
        <v>42.768000000000001</v>
      </c>
      <c r="I115" s="27">
        <v>42.768000000000001</v>
      </c>
      <c r="J115" s="17">
        <f t="shared" si="21"/>
        <v>9.7200000000000006</v>
      </c>
      <c r="K115" s="17">
        <f t="shared" si="24"/>
        <v>141.91200000000001</v>
      </c>
      <c r="L115" s="17"/>
      <c r="M115" s="17">
        <f t="shared" si="22"/>
        <v>151.63200000000001</v>
      </c>
      <c r="N115" s="17">
        <f t="shared" si="23"/>
        <v>165.24</v>
      </c>
      <c r="O115" s="17">
        <v>0</v>
      </c>
      <c r="P115" s="21"/>
      <c r="T115" s="58"/>
      <c r="U115" s="61">
        <f t="shared" si="19"/>
        <v>0</v>
      </c>
    </row>
    <row r="116" spans="1:21" ht="13.5" hidden="1" customHeight="1" thickBot="1" x14ac:dyDescent="0.3">
      <c r="A116">
        <v>169</v>
      </c>
      <c r="B116" s="41">
        <v>354</v>
      </c>
      <c r="C116" s="42">
        <v>2916</v>
      </c>
      <c r="D116" s="34" t="s">
        <v>131</v>
      </c>
      <c r="E116" s="57">
        <v>0.6</v>
      </c>
      <c r="F116" s="12">
        <v>178.2</v>
      </c>
      <c r="G116" s="7">
        <v>57.6</v>
      </c>
      <c r="H116" s="10"/>
      <c r="I116" s="27"/>
      <c r="J116" s="17">
        <f t="shared" si="21"/>
        <v>8.91</v>
      </c>
      <c r="K116" s="17">
        <f t="shared" si="24"/>
        <v>169.29</v>
      </c>
      <c r="L116" s="17"/>
      <c r="M116" s="17">
        <f t="shared" si="22"/>
        <v>138.99600000000001</v>
      </c>
      <c r="N116" s="17">
        <f t="shared" si="23"/>
        <v>151.47</v>
      </c>
      <c r="O116" s="17">
        <v>0</v>
      </c>
      <c r="P116" s="21"/>
      <c r="T116" s="58"/>
      <c r="U116" s="61">
        <f t="shared" si="19"/>
        <v>0</v>
      </c>
    </row>
    <row r="117" spans="1:21" ht="13.5" hidden="1" customHeight="1" thickBot="1" x14ac:dyDescent="0.3">
      <c r="A117">
        <v>170</v>
      </c>
      <c r="B117" s="41">
        <v>468</v>
      </c>
      <c r="C117" s="42">
        <v>3393</v>
      </c>
      <c r="D117" s="34" t="s">
        <v>104</v>
      </c>
      <c r="E117" s="57">
        <v>0.4</v>
      </c>
      <c r="F117" s="12">
        <v>106.2</v>
      </c>
      <c r="G117" s="7">
        <v>56</v>
      </c>
      <c r="H117" s="9">
        <v>58.409999999999982</v>
      </c>
      <c r="I117" s="27">
        <v>58.410000000000004</v>
      </c>
      <c r="J117" s="17">
        <f t="shared" si="21"/>
        <v>5.3100000000000005</v>
      </c>
      <c r="K117" s="17">
        <f t="shared" si="24"/>
        <v>42.480000000000018</v>
      </c>
      <c r="L117" s="17"/>
      <c r="M117" s="17">
        <f t="shared" si="22"/>
        <v>82.835999999999999</v>
      </c>
      <c r="N117" s="17">
        <f t="shared" si="23"/>
        <v>90.27</v>
      </c>
      <c r="O117" s="17">
        <v>0</v>
      </c>
      <c r="P117" s="21"/>
      <c r="T117" s="58"/>
      <c r="U117" s="61">
        <f t="shared" si="19"/>
        <v>0</v>
      </c>
    </row>
    <row r="118" spans="1:21" ht="13.5" hidden="1" customHeight="1" thickBot="1" x14ac:dyDescent="0.3">
      <c r="A118">
        <v>171</v>
      </c>
      <c r="B118" s="41">
        <v>118</v>
      </c>
      <c r="C118" s="42">
        <v>2606</v>
      </c>
      <c r="D118" s="34" t="s">
        <v>59</v>
      </c>
      <c r="E118" s="57">
        <v>0.35</v>
      </c>
      <c r="F118" s="12">
        <v>142.32</v>
      </c>
      <c r="G118" s="7">
        <v>54.599999999999994</v>
      </c>
      <c r="H118" s="10"/>
      <c r="I118" s="27"/>
      <c r="J118" s="17">
        <f t="shared" si="21"/>
        <v>7.1159999999999997</v>
      </c>
      <c r="K118" s="17">
        <f t="shared" si="24"/>
        <v>135.20400000000001</v>
      </c>
      <c r="L118" s="17"/>
      <c r="M118" s="17">
        <f t="shared" si="22"/>
        <v>111.00959999999999</v>
      </c>
      <c r="N118" s="17">
        <f t="shared" si="23"/>
        <v>120.97199999999999</v>
      </c>
      <c r="O118" s="17">
        <v>0</v>
      </c>
      <c r="P118" s="21"/>
      <c r="T118" s="58"/>
      <c r="U118" s="61">
        <f t="shared" si="19"/>
        <v>0</v>
      </c>
    </row>
    <row r="119" spans="1:21" ht="13.5" hidden="1" customHeight="1" thickBot="1" x14ac:dyDescent="0.3">
      <c r="A119">
        <v>172</v>
      </c>
      <c r="B119" s="41">
        <v>511</v>
      </c>
      <c r="C119" s="42">
        <v>3033</v>
      </c>
      <c r="D119" s="34" t="s">
        <v>145</v>
      </c>
      <c r="E119" s="57">
        <v>0.35</v>
      </c>
      <c r="F119" s="12">
        <v>0</v>
      </c>
      <c r="G119" s="7">
        <v>52.5</v>
      </c>
      <c r="H119" s="10"/>
      <c r="I119" s="27"/>
      <c r="J119" s="17">
        <f t="shared" si="21"/>
        <v>0</v>
      </c>
      <c r="K119" s="17">
        <f t="shared" si="24"/>
        <v>0</v>
      </c>
      <c r="L119" s="17"/>
      <c r="M119" s="17">
        <f t="shared" si="22"/>
        <v>0</v>
      </c>
      <c r="N119" s="17">
        <f t="shared" si="23"/>
        <v>0</v>
      </c>
      <c r="O119" s="17">
        <v>0</v>
      </c>
      <c r="P119" s="21"/>
      <c r="T119" s="58"/>
      <c r="U119" s="61">
        <f t="shared" si="19"/>
        <v>0</v>
      </c>
    </row>
    <row r="120" spans="1:21" ht="13.5" hidden="1" customHeight="1" thickBot="1" x14ac:dyDescent="0.3">
      <c r="A120">
        <v>173</v>
      </c>
      <c r="B120" s="41">
        <v>459</v>
      </c>
      <c r="C120" s="42">
        <v>3419</v>
      </c>
      <c r="D120" s="34" t="s">
        <v>123</v>
      </c>
      <c r="E120" s="57">
        <v>0.5</v>
      </c>
      <c r="F120" s="12">
        <v>118.49</v>
      </c>
      <c r="G120" s="7">
        <v>50</v>
      </c>
      <c r="H120" s="10"/>
      <c r="I120" s="27"/>
      <c r="J120" s="17">
        <f t="shared" si="21"/>
        <v>5.9245000000000001</v>
      </c>
      <c r="K120" s="17">
        <f t="shared" si="24"/>
        <v>112.5655</v>
      </c>
      <c r="L120" s="17"/>
      <c r="M120" s="17">
        <f t="shared" si="22"/>
        <v>92.422200000000004</v>
      </c>
      <c r="N120" s="17">
        <f t="shared" si="23"/>
        <v>100.7165</v>
      </c>
      <c r="O120" s="17">
        <v>0</v>
      </c>
      <c r="P120" s="21"/>
      <c r="T120" s="58"/>
      <c r="U120" s="61">
        <f t="shared" si="19"/>
        <v>0</v>
      </c>
    </row>
    <row r="121" spans="1:21" ht="13.5" hidden="1" customHeight="1" thickBot="1" x14ac:dyDescent="0.3">
      <c r="A121">
        <v>174</v>
      </c>
      <c r="B121" s="41">
        <v>462</v>
      </c>
      <c r="C121" s="42">
        <v>3432</v>
      </c>
      <c r="D121" s="34" t="s">
        <v>110</v>
      </c>
      <c r="E121" s="57">
        <v>0.5</v>
      </c>
      <c r="F121" s="12">
        <v>112.84</v>
      </c>
      <c r="G121" s="7">
        <v>50</v>
      </c>
      <c r="H121" s="10"/>
      <c r="I121" s="27"/>
      <c r="J121" s="17">
        <f t="shared" si="21"/>
        <v>5.6420000000000003</v>
      </c>
      <c r="K121" s="17">
        <f t="shared" si="24"/>
        <v>107.19800000000001</v>
      </c>
      <c r="L121" s="17"/>
      <c r="M121" s="17">
        <f t="shared" si="22"/>
        <v>88.015200000000007</v>
      </c>
      <c r="N121" s="17">
        <f t="shared" si="23"/>
        <v>95.914000000000001</v>
      </c>
      <c r="O121" s="17">
        <v>0</v>
      </c>
      <c r="P121" s="21"/>
      <c r="T121" s="58"/>
      <c r="U121" s="61">
        <f t="shared" si="19"/>
        <v>0</v>
      </c>
    </row>
    <row r="122" spans="1:21" ht="13.5" hidden="1" customHeight="1" thickBot="1" x14ac:dyDescent="0.3">
      <c r="A122">
        <v>175</v>
      </c>
      <c r="B122" s="41">
        <v>430</v>
      </c>
      <c r="C122" s="42">
        <v>3272</v>
      </c>
      <c r="D122" s="34" t="s">
        <v>139</v>
      </c>
      <c r="E122" s="57">
        <v>0.4</v>
      </c>
      <c r="F122" s="12">
        <v>114.59</v>
      </c>
      <c r="G122" s="7">
        <v>48</v>
      </c>
      <c r="H122" s="9">
        <v>63.024500000000081</v>
      </c>
      <c r="I122" s="27">
        <v>63.024500000000003</v>
      </c>
      <c r="J122" s="17">
        <f t="shared" si="21"/>
        <v>5.7295000000000007</v>
      </c>
      <c r="K122" s="17">
        <f t="shared" si="24"/>
        <v>45.83599999999992</v>
      </c>
      <c r="L122" s="17"/>
      <c r="M122" s="17">
        <f t="shared" si="22"/>
        <v>89.380200000000002</v>
      </c>
      <c r="N122" s="17">
        <f t="shared" si="23"/>
        <v>97.401499999999999</v>
      </c>
      <c r="O122" s="17">
        <v>0</v>
      </c>
      <c r="P122" s="21"/>
      <c r="T122" s="58"/>
      <c r="U122" s="61">
        <f t="shared" si="19"/>
        <v>0</v>
      </c>
    </row>
    <row r="123" spans="1:21" ht="13.5" hidden="1" customHeight="1" thickBot="1" x14ac:dyDescent="0.3">
      <c r="A123">
        <v>176</v>
      </c>
      <c r="B123" s="41">
        <v>501</v>
      </c>
      <c r="C123" s="42">
        <v>3616</v>
      </c>
      <c r="D123" s="34" t="s">
        <v>146</v>
      </c>
      <c r="E123" s="57">
        <v>1</v>
      </c>
      <c r="F123" s="12">
        <v>259.29000000000002</v>
      </c>
      <c r="G123" s="7">
        <v>47.834999999999994</v>
      </c>
      <c r="H123" s="10"/>
      <c r="I123" s="27"/>
      <c r="J123" s="17">
        <f t="shared" si="21"/>
        <v>12.964500000000001</v>
      </c>
      <c r="K123" s="17">
        <f t="shared" si="24"/>
        <v>246.32550000000003</v>
      </c>
      <c r="L123" s="17"/>
      <c r="M123" s="17">
        <f t="shared" si="22"/>
        <v>202.24620000000002</v>
      </c>
      <c r="N123" s="17">
        <f t="shared" si="23"/>
        <v>220.3965</v>
      </c>
      <c r="O123" s="17">
        <v>0</v>
      </c>
      <c r="P123" s="21"/>
      <c r="T123" s="58"/>
      <c r="U123" s="61">
        <f t="shared" si="19"/>
        <v>0</v>
      </c>
    </row>
    <row r="124" spans="1:21" ht="13.5" hidden="1" customHeight="1" thickBot="1" x14ac:dyDescent="0.3">
      <c r="A124">
        <v>177</v>
      </c>
      <c r="B124" s="41">
        <v>450</v>
      </c>
      <c r="C124" s="42"/>
      <c r="D124" s="34" t="s">
        <v>136</v>
      </c>
      <c r="E124" s="57">
        <v>0.3</v>
      </c>
      <c r="F124" s="12">
        <v>140.34</v>
      </c>
      <c r="G124" s="7">
        <v>43.2</v>
      </c>
      <c r="H124" s="10"/>
      <c r="I124" s="27"/>
      <c r="J124" s="17">
        <f t="shared" si="21"/>
        <v>7.0170000000000003</v>
      </c>
      <c r="K124" s="17">
        <f t="shared" si="24"/>
        <v>133.32300000000001</v>
      </c>
      <c r="L124" s="17"/>
      <c r="M124" s="17">
        <f t="shared" si="22"/>
        <v>109.46520000000001</v>
      </c>
      <c r="N124" s="17">
        <f t="shared" si="23"/>
        <v>119.289</v>
      </c>
      <c r="O124" s="17">
        <v>0</v>
      </c>
      <c r="P124" s="21"/>
      <c r="T124" s="58"/>
      <c r="U124" s="61">
        <f t="shared" si="19"/>
        <v>0</v>
      </c>
    </row>
    <row r="125" spans="1:21" ht="13.5" hidden="1" customHeight="1" thickBot="1" x14ac:dyDescent="0.3">
      <c r="A125">
        <v>178</v>
      </c>
      <c r="B125" s="41">
        <v>471</v>
      </c>
      <c r="C125" s="42">
        <v>3340</v>
      </c>
      <c r="D125" s="35" t="s">
        <v>147</v>
      </c>
      <c r="E125" s="57">
        <v>0.6</v>
      </c>
      <c r="F125" s="12">
        <v>153.33000000000001</v>
      </c>
      <c r="G125" s="7">
        <v>43.2</v>
      </c>
      <c r="H125" s="10"/>
      <c r="I125" s="27"/>
      <c r="J125" s="17">
        <f t="shared" si="21"/>
        <v>7.666500000000001</v>
      </c>
      <c r="K125" s="17">
        <f t="shared" si="24"/>
        <v>145.6635</v>
      </c>
      <c r="L125" s="17"/>
      <c r="M125" s="17">
        <f t="shared" si="22"/>
        <v>119.59740000000001</v>
      </c>
      <c r="N125" s="17">
        <f t="shared" si="23"/>
        <v>130.3305</v>
      </c>
      <c r="O125" s="17">
        <v>0</v>
      </c>
      <c r="P125" s="21"/>
      <c r="T125" s="58"/>
      <c r="U125" s="61">
        <f t="shared" si="19"/>
        <v>0</v>
      </c>
    </row>
    <row r="126" spans="1:21" ht="13.5" hidden="1" customHeight="1" thickBot="1" x14ac:dyDescent="0.3">
      <c r="A126">
        <v>179</v>
      </c>
      <c r="B126" s="41">
        <v>59</v>
      </c>
      <c r="C126" s="42">
        <v>1794</v>
      </c>
      <c r="D126" s="34" t="s">
        <v>130</v>
      </c>
      <c r="E126" s="57">
        <v>0.5</v>
      </c>
      <c r="F126" s="12">
        <v>109</v>
      </c>
      <c r="G126" s="7">
        <v>40</v>
      </c>
      <c r="H126" s="10"/>
      <c r="I126" s="27"/>
      <c r="J126" s="17">
        <f t="shared" si="21"/>
        <v>5.45</v>
      </c>
      <c r="K126" s="17">
        <f t="shared" si="24"/>
        <v>103.55</v>
      </c>
      <c r="L126" s="17"/>
      <c r="M126" s="17">
        <f t="shared" si="22"/>
        <v>85.02</v>
      </c>
      <c r="N126" s="17">
        <f t="shared" si="23"/>
        <v>92.649999999999991</v>
      </c>
      <c r="O126" s="17">
        <v>0</v>
      </c>
      <c r="P126" s="21"/>
      <c r="T126" s="58"/>
      <c r="U126" s="61">
        <f t="shared" si="19"/>
        <v>0</v>
      </c>
    </row>
    <row r="127" spans="1:21" ht="13.5" hidden="1" customHeight="1" thickBot="1" x14ac:dyDescent="0.3">
      <c r="A127">
        <v>180</v>
      </c>
      <c r="B127" s="41">
        <v>116</v>
      </c>
      <c r="C127" s="42">
        <v>2604</v>
      </c>
      <c r="D127" s="34" t="s">
        <v>80</v>
      </c>
      <c r="E127" s="57">
        <v>0.35</v>
      </c>
      <c r="F127" s="12">
        <v>166.59</v>
      </c>
      <c r="G127" s="7">
        <v>39.9</v>
      </c>
      <c r="H127" s="10"/>
      <c r="I127" s="27"/>
      <c r="J127" s="17">
        <f t="shared" si="21"/>
        <v>8.3295000000000012</v>
      </c>
      <c r="K127" s="17">
        <f t="shared" si="24"/>
        <v>158.26050000000001</v>
      </c>
      <c r="L127" s="17"/>
      <c r="M127" s="17">
        <f t="shared" si="22"/>
        <v>129.9402</v>
      </c>
      <c r="N127" s="17">
        <f t="shared" si="23"/>
        <v>141.60149999999999</v>
      </c>
      <c r="O127" s="17">
        <v>0</v>
      </c>
      <c r="P127" s="21"/>
      <c r="T127" s="58"/>
      <c r="U127" s="61">
        <f t="shared" si="19"/>
        <v>0</v>
      </c>
    </row>
    <row r="128" spans="1:21" ht="13.5" hidden="1" customHeight="1" thickBot="1" x14ac:dyDescent="0.3">
      <c r="A128">
        <v>181</v>
      </c>
      <c r="B128" s="41">
        <v>361</v>
      </c>
      <c r="C128" s="42">
        <v>2603</v>
      </c>
      <c r="D128" s="35" t="s">
        <v>78</v>
      </c>
      <c r="E128" s="57">
        <v>0.35</v>
      </c>
      <c r="F128" s="12">
        <v>144.08000000000001</v>
      </c>
      <c r="G128" s="7">
        <v>39.9</v>
      </c>
      <c r="H128" s="10"/>
      <c r="I128" s="27"/>
      <c r="J128" s="17">
        <f t="shared" si="21"/>
        <v>7.2040000000000006</v>
      </c>
      <c r="K128" s="17">
        <f t="shared" si="24"/>
        <v>136.876</v>
      </c>
      <c r="L128" s="17"/>
      <c r="M128" s="17">
        <f t="shared" si="22"/>
        <v>112.38240000000002</v>
      </c>
      <c r="N128" s="17">
        <f t="shared" si="23"/>
        <v>122.468</v>
      </c>
      <c r="O128" s="17">
        <v>0</v>
      </c>
      <c r="P128" s="21"/>
      <c r="T128" s="58"/>
      <c r="U128" s="61">
        <f t="shared" si="19"/>
        <v>0</v>
      </c>
    </row>
    <row r="129" spans="1:21" ht="13.5" hidden="1" customHeight="1" thickBot="1" x14ac:dyDescent="0.3">
      <c r="A129">
        <v>182</v>
      </c>
      <c r="B129" s="41">
        <v>282</v>
      </c>
      <c r="C129" s="42">
        <v>2545</v>
      </c>
      <c r="D129" s="34" t="s">
        <v>120</v>
      </c>
      <c r="E129" s="57">
        <v>0.35</v>
      </c>
      <c r="F129" s="12">
        <v>166.59</v>
      </c>
      <c r="G129" s="7">
        <v>37.799999999999997</v>
      </c>
      <c r="H129" s="10"/>
      <c r="I129" s="27"/>
      <c r="J129" s="17">
        <f t="shared" si="21"/>
        <v>8.3295000000000012</v>
      </c>
      <c r="K129" s="17">
        <f t="shared" si="24"/>
        <v>158.26050000000001</v>
      </c>
      <c r="L129" s="17"/>
      <c r="M129" s="17">
        <f t="shared" si="22"/>
        <v>129.9402</v>
      </c>
      <c r="N129" s="17">
        <f t="shared" si="23"/>
        <v>141.60149999999999</v>
      </c>
      <c r="O129" s="17">
        <v>0</v>
      </c>
      <c r="P129" s="21"/>
      <c r="T129" s="58"/>
      <c r="U129" s="61">
        <f t="shared" si="19"/>
        <v>0</v>
      </c>
    </row>
    <row r="130" spans="1:21" ht="13.5" hidden="1" customHeight="1" thickBot="1" x14ac:dyDescent="0.3">
      <c r="A130">
        <v>183</v>
      </c>
      <c r="B130" s="41">
        <v>29</v>
      </c>
      <c r="C130" s="42">
        <v>1527</v>
      </c>
      <c r="D130" s="34" t="s">
        <v>65</v>
      </c>
      <c r="E130" s="57">
        <v>0.5</v>
      </c>
      <c r="F130" s="12">
        <v>173.88</v>
      </c>
      <c r="G130" s="7">
        <v>30</v>
      </c>
      <c r="H130" s="10"/>
      <c r="I130" s="27"/>
      <c r="J130" s="17">
        <f t="shared" si="21"/>
        <v>8.6940000000000008</v>
      </c>
      <c r="K130" s="17">
        <f t="shared" si="24"/>
        <v>165.18600000000001</v>
      </c>
      <c r="L130" s="17"/>
      <c r="M130" s="17">
        <f t="shared" si="22"/>
        <v>135.62639999999999</v>
      </c>
      <c r="N130" s="17">
        <f t="shared" si="23"/>
        <v>147.798</v>
      </c>
      <c r="O130" s="17">
        <v>0</v>
      </c>
      <c r="P130" s="21"/>
      <c r="T130" s="58"/>
      <c r="U130" s="61">
        <f t="shared" si="19"/>
        <v>0</v>
      </c>
    </row>
    <row r="131" spans="1:21" ht="13.5" hidden="1" customHeight="1" thickBot="1" x14ac:dyDescent="0.3">
      <c r="A131">
        <v>184</v>
      </c>
      <c r="B131" s="41">
        <v>374</v>
      </c>
      <c r="C131" s="42">
        <v>2832</v>
      </c>
      <c r="D131" s="34" t="s">
        <v>148</v>
      </c>
      <c r="E131" s="57">
        <v>0.4</v>
      </c>
      <c r="F131" s="12">
        <v>137.875</v>
      </c>
      <c r="G131" s="7">
        <v>28</v>
      </c>
      <c r="H131" s="10"/>
      <c r="I131" s="27"/>
      <c r="J131" s="17">
        <f t="shared" ref="J131:J165" si="25">F131*0.05</f>
        <v>6.8937500000000007</v>
      </c>
      <c r="K131" s="17">
        <f t="shared" si="24"/>
        <v>130.98124999999999</v>
      </c>
      <c r="L131" s="17"/>
      <c r="M131" s="17">
        <f t="shared" ref="M131:M165" si="26">F131*0.78</f>
        <v>107.5425</v>
      </c>
      <c r="N131" s="17">
        <f t="shared" ref="N131:N165" si="27">F131*0.85</f>
        <v>117.19374999999999</v>
      </c>
      <c r="O131" s="17">
        <v>0</v>
      </c>
      <c r="P131" s="21"/>
      <c r="T131" s="58"/>
      <c r="U131" s="61">
        <f t="shared" si="19"/>
        <v>0</v>
      </c>
    </row>
    <row r="132" spans="1:21" ht="13.5" hidden="1" customHeight="1" thickBot="1" x14ac:dyDescent="0.3">
      <c r="A132">
        <v>185</v>
      </c>
      <c r="B132" s="41">
        <v>240</v>
      </c>
      <c r="C132" s="42">
        <v>1921</v>
      </c>
      <c r="D132" s="34" t="s">
        <v>84</v>
      </c>
      <c r="E132" s="57">
        <v>1</v>
      </c>
      <c r="F132" s="12">
        <v>713.09</v>
      </c>
      <c r="G132" s="7">
        <v>26.635000000000002</v>
      </c>
      <c r="H132" s="10"/>
      <c r="I132" s="27"/>
      <c r="J132" s="17">
        <f t="shared" si="25"/>
        <v>35.654500000000006</v>
      </c>
      <c r="K132" s="17">
        <f t="shared" si="24"/>
        <v>677.43550000000005</v>
      </c>
      <c r="L132" s="17"/>
      <c r="M132" s="17">
        <f t="shared" si="26"/>
        <v>556.2102000000001</v>
      </c>
      <c r="N132" s="17">
        <f t="shared" si="27"/>
        <v>606.12649999999996</v>
      </c>
      <c r="O132" s="17">
        <v>0</v>
      </c>
      <c r="P132" s="21"/>
      <c r="T132" s="58"/>
      <c r="U132" s="61">
        <f t="shared" ref="U132:U165" si="28">T132*E132</f>
        <v>0</v>
      </c>
    </row>
    <row r="133" spans="1:21" ht="13.5" hidden="1" customHeight="1" thickBot="1" x14ac:dyDescent="0.3">
      <c r="A133">
        <v>186</v>
      </c>
      <c r="B133" s="41">
        <v>408</v>
      </c>
      <c r="C133" s="42">
        <v>2735</v>
      </c>
      <c r="D133" s="34" t="s">
        <v>119</v>
      </c>
      <c r="E133" s="57">
        <v>0.4</v>
      </c>
      <c r="F133" s="12">
        <v>160.71</v>
      </c>
      <c r="G133" s="7">
        <v>26.4</v>
      </c>
      <c r="H133" s="10"/>
      <c r="I133" s="27"/>
      <c r="J133" s="17">
        <f t="shared" si="25"/>
        <v>8.0355000000000008</v>
      </c>
      <c r="K133" s="17">
        <f t="shared" si="24"/>
        <v>152.67449999999999</v>
      </c>
      <c r="L133" s="17"/>
      <c r="M133" s="17">
        <f t="shared" si="26"/>
        <v>125.35380000000001</v>
      </c>
      <c r="N133" s="17">
        <f t="shared" si="27"/>
        <v>136.6035</v>
      </c>
      <c r="O133" s="17">
        <v>0</v>
      </c>
      <c r="P133" s="21"/>
      <c r="T133" s="58"/>
      <c r="U133" s="61">
        <f t="shared" si="28"/>
        <v>0</v>
      </c>
    </row>
    <row r="134" spans="1:21" ht="13.5" hidden="1" customHeight="1" thickBot="1" x14ac:dyDescent="0.3">
      <c r="A134">
        <v>187</v>
      </c>
      <c r="B134" s="41">
        <v>337</v>
      </c>
      <c r="C134" s="42">
        <v>2757</v>
      </c>
      <c r="D134" s="34" t="s">
        <v>137</v>
      </c>
      <c r="E134" s="57">
        <v>0.35</v>
      </c>
      <c r="F134" s="12">
        <v>96.96</v>
      </c>
      <c r="G134" s="7">
        <v>25.2</v>
      </c>
      <c r="H134" s="10"/>
      <c r="I134" s="27"/>
      <c r="J134" s="17">
        <f t="shared" si="25"/>
        <v>4.8479999999999999</v>
      </c>
      <c r="K134" s="17">
        <f t="shared" si="24"/>
        <v>92.111999999999995</v>
      </c>
      <c r="L134" s="17"/>
      <c r="M134" s="17">
        <f t="shared" si="26"/>
        <v>75.628799999999998</v>
      </c>
      <c r="N134" s="17">
        <f t="shared" si="27"/>
        <v>82.415999999999997</v>
      </c>
      <c r="O134" s="17">
        <v>0</v>
      </c>
      <c r="P134" s="21"/>
      <c r="T134" s="58"/>
      <c r="U134" s="61">
        <f t="shared" si="28"/>
        <v>0</v>
      </c>
    </row>
    <row r="135" spans="1:21" ht="13.5" hidden="1" customHeight="1" thickBot="1" x14ac:dyDescent="0.3">
      <c r="A135">
        <v>188</v>
      </c>
      <c r="B135" s="41">
        <v>500</v>
      </c>
      <c r="C135" s="42">
        <v>3337</v>
      </c>
      <c r="D135" s="34" t="s">
        <v>149</v>
      </c>
      <c r="E135" s="57">
        <v>1</v>
      </c>
      <c r="F135" s="12">
        <v>0</v>
      </c>
      <c r="G135" s="7">
        <v>24.771000000000001</v>
      </c>
      <c r="H135" s="10"/>
      <c r="I135" s="27"/>
      <c r="J135" s="17">
        <f t="shared" si="25"/>
        <v>0</v>
      </c>
      <c r="K135" s="17">
        <f t="shared" si="24"/>
        <v>0</v>
      </c>
      <c r="L135" s="17"/>
      <c r="M135" s="17">
        <f t="shared" si="26"/>
        <v>0</v>
      </c>
      <c r="N135" s="17">
        <f t="shared" si="27"/>
        <v>0</v>
      </c>
      <c r="O135" s="17">
        <v>0</v>
      </c>
      <c r="P135" s="21"/>
      <c r="T135" s="58"/>
      <c r="U135" s="61">
        <f t="shared" si="28"/>
        <v>0</v>
      </c>
    </row>
    <row r="136" spans="1:21" ht="13.5" hidden="1" customHeight="1" thickBot="1" x14ac:dyDescent="0.3">
      <c r="A136">
        <v>189</v>
      </c>
      <c r="B136" s="41">
        <v>512</v>
      </c>
      <c r="C136" s="42">
        <v>2887</v>
      </c>
      <c r="D136" s="35" t="s">
        <v>150</v>
      </c>
      <c r="E136" s="57">
        <v>1</v>
      </c>
      <c r="F136" s="12">
        <v>0</v>
      </c>
      <c r="G136" s="7">
        <v>23.946999999999999</v>
      </c>
      <c r="H136" s="10"/>
      <c r="I136" s="27"/>
      <c r="J136" s="17">
        <f t="shared" si="25"/>
        <v>0</v>
      </c>
      <c r="K136" s="17">
        <f t="shared" si="24"/>
        <v>0</v>
      </c>
      <c r="L136" s="17"/>
      <c r="M136" s="17">
        <f t="shared" si="26"/>
        <v>0</v>
      </c>
      <c r="N136" s="17">
        <f t="shared" si="27"/>
        <v>0</v>
      </c>
      <c r="O136" s="17">
        <v>0</v>
      </c>
      <c r="P136" s="21"/>
      <c r="T136" s="58"/>
      <c r="U136" s="61">
        <f t="shared" si="28"/>
        <v>0</v>
      </c>
    </row>
    <row r="137" spans="1:21" ht="13.5" hidden="1" customHeight="1" thickBot="1" x14ac:dyDescent="0.3">
      <c r="A137">
        <v>190</v>
      </c>
      <c r="B137" s="41">
        <v>448</v>
      </c>
      <c r="C137" s="42">
        <v>3336</v>
      </c>
      <c r="D137" s="34" t="s">
        <v>133</v>
      </c>
      <c r="E137" s="57">
        <v>0.3</v>
      </c>
      <c r="F137" s="12">
        <v>408.36667</v>
      </c>
      <c r="G137" s="7">
        <v>21.6</v>
      </c>
      <c r="H137" s="10"/>
      <c r="I137" s="27"/>
      <c r="J137" s="17">
        <f t="shared" si="25"/>
        <v>20.418333500000003</v>
      </c>
      <c r="K137" s="17">
        <f t="shared" ref="K137:K165" si="29">F137-J137-H137</f>
        <v>387.94833649999998</v>
      </c>
      <c r="L137" s="17"/>
      <c r="M137" s="17">
        <f t="shared" si="26"/>
        <v>318.52600260000003</v>
      </c>
      <c r="N137" s="17">
        <f t="shared" si="27"/>
        <v>347.1116695</v>
      </c>
      <c r="O137" s="17">
        <v>0</v>
      </c>
      <c r="P137" s="21"/>
      <c r="T137" s="58"/>
      <c r="U137" s="61">
        <f t="shared" si="28"/>
        <v>0</v>
      </c>
    </row>
    <row r="138" spans="1:21" ht="13.5" hidden="1" customHeight="1" thickBot="1" x14ac:dyDescent="0.3">
      <c r="A138">
        <v>191</v>
      </c>
      <c r="B138" s="41">
        <v>489</v>
      </c>
      <c r="C138" s="42">
        <v>3288</v>
      </c>
      <c r="D138" s="34" t="s">
        <v>135</v>
      </c>
      <c r="E138" s="57">
        <v>0.3</v>
      </c>
      <c r="F138" s="12">
        <v>446.9</v>
      </c>
      <c r="G138" s="7">
        <v>21.6</v>
      </c>
      <c r="H138" s="10"/>
      <c r="I138" s="27"/>
      <c r="J138" s="17">
        <f t="shared" si="25"/>
        <v>22.344999999999999</v>
      </c>
      <c r="K138" s="17">
        <f t="shared" si="29"/>
        <v>424.55499999999995</v>
      </c>
      <c r="L138" s="17"/>
      <c r="M138" s="17">
        <f t="shared" si="26"/>
        <v>348.58199999999999</v>
      </c>
      <c r="N138" s="17">
        <f t="shared" si="27"/>
        <v>379.86499999999995</v>
      </c>
      <c r="O138" s="17">
        <v>0</v>
      </c>
      <c r="P138" s="21"/>
      <c r="T138" s="58"/>
      <c r="U138" s="61">
        <f t="shared" si="28"/>
        <v>0</v>
      </c>
    </row>
    <row r="139" spans="1:21" ht="13.5" hidden="1" customHeight="1" thickBot="1" x14ac:dyDescent="0.3">
      <c r="A139">
        <v>192</v>
      </c>
      <c r="B139" s="41">
        <v>484</v>
      </c>
      <c r="C139" s="42">
        <v>3388</v>
      </c>
      <c r="D139" s="34" t="s">
        <v>106</v>
      </c>
      <c r="E139" s="57">
        <v>0.4</v>
      </c>
      <c r="F139" s="12">
        <v>93.98</v>
      </c>
      <c r="G139" s="7">
        <v>20</v>
      </c>
      <c r="H139" s="10"/>
      <c r="I139" s="27"/>
      <c r="J139" s="17">
        <f t="shared" si="25"/>
        <v>4.6990000000000007</v>
      </c>
      <c r="K139" s="17">
        <f t="shared" si="29"/>
        <v>89.281000000000006</v>
      </c>
      <c r="L139" s="17"/>
      <c r="M139" s="17">
        <f t="shared" si="26"/>
        <v>73.304400000000001</v>
      </c>
      <c r="N139" s="17">
        <f t="shared" si="27"/>
        <v>79.882999999999996</v>
      </c>
      <c r="O139" s="17">
        <v>0</v>
      </c>
      <c r="P139" s="21"/>
      <c r="T139" s="58"/>
      <c r="U139" s="61">
        <f t="shared" si="28"/>
        <v>0</v>
      </c>
    </row>
    <row r="140" spans="1:21" ht="13.5" hidden="1" customHeight="1" thickBot="1" x14ac:dyDescent="0.3">
      <c r="A140">
        <v>193</v>
      </c>
      <c r="B140" s="41">
        <v>482</v>
      </c>
      <c r="C140" s="42">
        <v>3390</v>
      </c>
      <c r="D140" s="34" t="s">
        <v>111</v>
      </c>
      <c r="E140" s="57">
        <v>0.4</v>
      </c>
      <c r="F140" s="12">
        <v>93.98</v>
      </c>
      <c r="G140" s="7">
        <v>16</v>
      </c>
      <c r="H140" s="10"/>
      <c r="I140" s="27"/>
      <c r="J140" s="17">
        <f t="shared" si="25"/>
        <v>4.6990000000000007</v>
      </c>
      <c r="K140" s="17">
        <f t="shared" si="29"/>
        <v>89.281000000000006</v>
      </c>
      <c r="L140" s="17"/>
      <c r="M140" s="17">
        <f t="shared" si="26"/>
        <v>73.304400000000001</v>
      </c>
      <c r="N140" s="17">
        <f t="shared" si="27"/>
        <v>79.882999999999996</v>
      </c>
      <c r="O140" s="17">
        <v>0</v>
      </c>
      <c r="P140" s="21"/>
      <c r="T140" s="58"/>
      <c r="U140" s="61">
        <f t="shared" si="28"/>
        <v>0</v>
      </c>
    </row>
    <row r="141" spans="1:21" ht="13.5" hidden="1" customHeight="1" thickBot="1" x14ac:dyDescent="0.3">
      <c r="A141">
        <v>194</v>
      </c>
      <c r="B141" s="41">
        <v>437</v>
      </c>
      <c r="C141" s="42">
        <v>3043</v>
      </c>
      <c r="D141" s="35" t="s">
        <v>151</v>
      </c>
      <c r="E141" s="57">
        <v>1</v>
      </c>
      <c r="F141" s="12">
        <v>222.88</v>
      </c>
      <c r="G141" s="7">
        <v>13.253</v>
      </c>
      <c r="H141" s="10"/>
      <c r="I141" s="27"/>
      <c r="J141" s="17">
        <f t="shared" si="25"/>
        <v>11.144</v>
      </c>
      <c r="K141" s="17">
        <f t="shared" si="29"/>
        <v>211.73599999999999</v>
      </c>
      <c r="L141" s="17"/>
      <c r="M141" s="17">
        <f t="shared" si="26"/>
        <v>173.84639999999999</v>
      </c>
      <c r="N141" s="17">
        <f t="shared" si="27"/>
        <v>189.44799999999998</v>
      </c>
      <c r="O141" s="17">
        <v>0</v>
      </c>
      <c r="P141" s="21"/>
      <c r="T141" s="58"/>
      <c r="U141" s="61">
        <f t="shared" si="28"/>
        <v>0</v>
      </c>
    </row>
    <row r="142" spans="1:21" ht="13.5" hidden="1" customHeight="1" thickBot="1" x14ac:dyDescent="0.3">
      <c r="A142">
        <v>195</v>
      </c>
      <c r="B142" s="41">
        <v>34</v>
      </c>
      <c r="C142" s="42">
        <v>1354</v>
      </c>
      <c r="D142" s="35" t="s">
        <v>61</v>
      </c>
      <c r="E142" s="57">
        <v>0.5</v>
      </c>
      <c r="F142" s="12">
        <v>171.02</v>
      </c>
      <c r="G142" s="7">
        <v>12</v>
      </c>
      <c r="H142" s="10"/>
      <c r="I142" s="27"/>
      <c r="J142" s="17">
        <f t="shared" si="25"/>
        <v>8.5510000000000002</v>
      </c>
      <c r="K142" s="17">
        <f t="shared" si="29"/>
        <v>162.46900000000002</v>
      </c>
      <c r="L142" s="17"/>
      <c r="M142" s="17">
        <f t="shared" si="26"/>
        <v>133.3956</v>
      </c>
      <c r="N142" s="17">
        <f t="shared" si="27"/>
        <v>145.36700000000002</v>
      </c>
      <c r="O142" s="17">
        <v>0</v>
      </c>
      <c r="P142" s="21"/>
      <c r="T142" s="58"/>
      <c r="U142" s="61">
        <f t="shared" si="28"/>
        <v>0</v>
      </c>
    </row>
    <row r="143" spans="1:21" ht="13.5" hidden="1" customHeight="1" thickBot="1" x14ac:dyDescent="0.3">
      <c r="A143">
        <v>196</v>
      </c>
      <c r="B143" s="41">
        <v>339</v>
      </c>
      <c r="C143" s="42">
        <v>2831</v>
      </c>
      <c r="D143" s="34" t="s">
        <v>85</v>
      </c>
      <c r="E143" s="57">
        <v>0</v>
      </c>
      <c r="F143" s="12">
        <v>127.46</v>
      </c>
      <c r="G143" s="7">
        <v>12</v>
      </c>
      <c r="H143" s="10"/>
      <c r="I143" s="27"/>
      <c r="J143" s="17">
        <f t="shared" si="25"/>
        <v>6.3730000000000002</v>
      </c>
      <c r="K143" s="17">
        <f t="shared" si="29"/>
        <v>121.08699999999999</v>
      </c>
      <c r="L143" s="17"/>
      <c r="M143" s="17">
        <f t="shared" si="26"/>
        <v>99.418800000000005</v>
      </c>
      <c r="N143" s="17">
        <f t="shared" si="27"/>
        <v>108.34099999999999</v>
      </c>
      <c r="O143" s="17">
        <v>0</v>
      </c>
      <c r="P143" s="21"/>
      <c r="T143" s="58"/>
      <c r="U143" s="61">
        <f t="shared" si="28"/>
        <v>0</v>
      </c>
    </row>
    <row r="144" spans="1:21" ht="13.5" hidden="1" customHeight="1" thickBot="1" x14ac:dyDescent="0.3">
      <c r="A144">
        <v>197</v>
      </c>
      <c r="B144" s="41">
        <v>388</v>
      </c>
      <c r="C144" s="42">
        <v>2984</v>
      </c>
      <c r="D144" s="34" t="s">
        <v>64</v>
      </c>
      <c r="E144" s="57">
        <v>0.33</v>
      </c>
      <c r="F144" s="12">
        <v>89.61</v>
      </c>
      <c r="G144" s="7">
        <v>10.56</v>
      </c>
      <c r="H144" s="10"/>
      <c r="I144" s="27"/>
      <c r="J144" s="17">
        <f t="shared" si="25"/>
        <v>4.4805000000000001</v>
      </c>
      <c r="K144" s="17">
        <f t="shared" si="29"/>
        <v>85.129499999999993</v>
      </c>
      <c r="L144" s="17"/>
      <c r="M144" s="17">
        <f t="shared" si="26"/>
        <v>69.895800000000008</v>
      </c>
      <c r="N144" s="17">
        <f t="shared" si="27"/>
        <v>76.168499999999995</v>
      </c>
      <c r="O144" s="17">
        <v>0</v>
      </c>
      <c r="P144" s="21"/>
      <c r="T144" s="58"/>
      <c r="U144" s="61">
        <f t="shared" si="28"/>
        <v>0</v>
      </c>
    </row>
    <row r="145" spans="1:21" ht="13.5" hidden="1" customHeight="1" thickBot="1" x14ac:dyDescent="0.3">
      <c r="A145">
        <v>198</v>
      </c>
      <c r="B145" s="41">
        <v>115</v>
      </c>
      <c r="C145" s="42">
        <v>2538</v>
      </c>
      <c r="D145" s="34" t="s">
        <v>58</v>
      </c>
      <c r="E145" s="57">
        <v>0.35</v>
      </c>
      <c r="F145" s="12">
        <v>144.08000000000001</v>
      </c>
      <c r="G145" s="7">
        <v>10.5</v>
      </c>
      <c r="H145" s="10"/>
      <c r="I145" s="27"/>
      <c r="J145" s="17">
        <f t="shared" si="25"/>
        <v>7.2040000000000006</v>
      </c>
      <c r="K145" s="17">
        <f t="shared" si="29"/>
        <v>136.876</v>
      </c>
      <c r="L145" s="17"/>
      <c r="M145" s="17">
        <f t="shared" si="26"/>
        <v>112.38240000000002</v>
      </c>
      <c r="N145" s="17">
        <f t="shared" si="27"/>
        <v>122.468</v>
      </c>
      <c r="O145" s="17">
        <v>0</v>
      </c>
      <c r="P145" s="21"/>
      <c r="T145" s="58"/>
      <c r="U145" s="61">
        <f t="shared" si="28"/>
        <v>0</v>
      </c>
    </row>
    <row r="146" spans="1:21" ht="13.5" hidden="1" customHeight="1" thickBot="1" x14ac:dyDescent="0.3">
      <c r="A146">
        <v>199</v>
      </c>
      <c r="B146" s="41">
        <v>285</v>
      </c>
      <c r="C146" s="42">
        <v>2368</v>
      </c>
      <c r="D146" s="34" t="s">
        <v>99</v>
      </c>
      <c r="E146" s="57">
        <v>0.1</v>
      </c>
      <c r="F146" s="12">
        <v>38.15</v>
      </c>
      <c r="G146" s="7">
        <v>10</v>
      </c>
      <c r="H146" s="10"/>
      <c r="I146" s="27"/>
      <c r="J146" s="17">
        <f t="shared" si="25"/>
        <v>1.9075</v>
      </c>
      <c r="K146" s="17">
        <f t="shared" si="29"/>
        <v>36.2425</v>
      </c>
      <c r="L146" s="17"/>
      <c r="M146" s="17">
        <f t="shared" si="26"/>
        <v>29.757000000000001</v>
      </c>
      <c r="N146" s="17">
        <f t="shared" si="27"/>
        <v>32.427499999999995</v>
      </c>
      <c r="O146" s="17">
        <v>0</v>
      </c>
      <c r="P146" s="21"/>
      <c r="T146" s="58"/>
      <c r="U146" s="61">
        <f t="shared" si="28"/>
        <v>0</v>
      </c>
    </row>
    <row r="147" spans="1:21" ht="13.5" hidden="1" customHeight="1" thickBot="1" x14ac:dyDescent="0.3">
      <c r="A147">
        <v>200</v>
      </c>
      <c r="B147" s="41">
        <v>334</v>
      </c>
      <c r="C147" s="42">
        <v>2841</v>
      </c>
      <c r="D147" s="34" t="s">
        <v>100</v>
      </c>
      <c r="E147" s="57">
        <v>0.1</v>
      </c>
      <c r="F147" s="12">
        <v>36.74</v>
      </c>
      <c r="G147" s="7">
        <v>10</v>
      </c>
      <c r="H147" s="10"/>
      <c r="I147" s="27"/>
      <c r="J147" s="17">
        <f t="shared" si="25"/>
        <v>1.8370000000000002</v>
      </c>
      <c r="K147" s="17">
        <f t="shared" si="29"/>
        <v>34.902999999999999</v>
      </c>
      <c r="L147" s="17"/>
      <c r="M147" s="17">
        <f t="shared" si="26"/>
        <v>28.657200000000003</v>
      </c>
      <c r="N147" s="17">
        <f t="shared" si="27"/>
        <v>31.228999999999999</v>
      </c>
      <c r="O147" s="17">
        <v>0</v>
      </c>
      <c r="P147" s="21"/>
      <c r="T147" s="58"/>
      <c r="U147" s="61">
        <f t="shared" si="28"/>
        <v>0</v>
      </c>
    </row>
    <row r="148" spans="1:21" ht="13.5" hidden="1" customHeight="1" thickBot="1" x14ac:dyDescent="0.3">
      <c r="A148">
        <v>201</v>
      </c>
      <c r="B148" s="41">
        <v>338</v>
      </c>
      <c r="C148" s="42">
        <v>2840</v>
      </c>
      <c r="D148" s="34" t="s">
        <v>101</v>
      </c>
      <c r="E148" s="57">
        <v>0.1</v>
      </c>
      <c r="F148" s="12">
        <v>36.74</v>
      </c>
      <c r="G148" s="7">
        <v>10</v>
      </c>
      <c r="H148" s="10"/>
      <c r="I148" s="27"/>
      <c r="J148" s="17">
        <f t="shared" si="25"/>
        <v>1.8370000000000002</v>
      </c>
      <c r="K148" s="17">
        <f t="shared" si="29"/>
        <v>34.902999999999999</v>
      </c>
      <c r="L148" s="17"/>
      <c r="M148" s="17">
        <f t="shared" si="26"/>
        <v>28.657200000000003</v>
      </c>
      <c r="N148" s="17">
        <f t="shared" si="27"/>
        <v>31.228999999999999</v>
      </c>
      <c r="O148" s="17">
        <v>0</v>
      </c>
      <c r="P148" s="21"/>
      <c r="T148" s="58"/>
      <c r="U148" s="61">
        <f t="shared" si="28"/>
        <v>0</v>
      </c>
    </row>
    <row r="149" spans="1:21" ht="13.5" hidden="1" customHeight="1" thickBot="1" x14ac:dyDescent="0.3">
      <c r="A149">
        <v>202</v>
      </c>
      <c r="B149" s="41">
        <v>498</v>
      </c>
      <c r="C149" s="42">
        <v>2948</v>
      </c>
      <c r="D149" s="34" t="s">
        <v>140</v>
      </c>
      <c r="E149" s="57">
        <v>0.3</v>
      </c>
      <c r="F149" s="12">
        <v>0</v>
      </c>
      <c r="G149" s="7">
        <v>9</v>
      </c>
      <c r="H149" s="10"/>
      <c r="I149" s="27"/>
      <c r="J149" s="17">
        <f t="shared" si="25"/>
        <v>0</v>
      </c>
      <c r="K149" s="17">
        <f t="shared" si="29"/>
        <v>0</v>
      </c>
      <c r="L149" s="17"/>
      <c r="M149" s="17">
        <f t="shared" si="26"/>
        <v>0</v>
      </c>
      <c r="N149" s="17">
        <f t="shared" si="27"/>
        <v>0</v>
      </c>
      <c r="O149" s="17">
        <v>0</v>
      </c>
      <c r="P149" s="21"/>
      <c r="T149" s="58"/>
      <c r="U149" s="61">
        <f t="shared" si="28"/>
        <v>0</v>
      </c>
    </row>
    <row r="150" spans="1:21" ht="13.5" hidden="1" customHeight="1" thickBot="1" x14ac:dyDescent="0.3">
      <c r="A150">
        <v>203</v>
      </c>
      <c r="B150" s="41">
        <v>47</v>
      </c>
      <c r="C150" s="42">
        <v>2092</v>
      </c>
      <c r="D150" s="34" t="s">
        <v>138</v>
      </c>
      <c r="E150" s="57">
        <v>0.17</v>
      </c>
      <c r="F150" s="12">
        <v>148.6</v>
      </c>
      <c r="G150" s="7">
        <v>7.65</v>
      </c>
      <c r="H150" s="10"/>
      <c r="I150" s="27"/>
      <c r="J150" s="17">
        <f t="shared" si="25"/>
        <v>7.43</v>
      </c>
      <c r="K150" s="17">
        <f t="shared" si="29"/>
        <v>141.16999999999999</v>
      </c>
      <c r="L150" s="17"/>
      <c r="M150" s="17">
        <f t="shared" si="26"/>
        <v>115.908</v>
      </c>
      <c r="N150" s="17">
        <f t="shared" si="27"/>
        <v>126.30999999999999</v>
      </c>
      <c r="O150" s="17">
        <v>0</v>
      </c>
      <c r="P150" s="21"/>
      <c r="T150" s="58"/>
      <c r="U150" s="61">
        <f t="shared" si="28"/>
        <v>0</v>
      </c>
    </row>
    <row r="151" spans="1:21" ht="13.5" hidden="1" customHeight="1" thickBot="1" x14ac:dyDescent="0.3">
      <c r="A151">
        <v>204</v>
      </c>
      <c r="B151" s="41">
        <v>117</v>
      </c>
      <c r="C151" s="42">
        <v>2602</v>
      </c>
      <c r="D151" s="34" t="s">
        <v>60</v>
      </c>
      <c r="E151" s="57">
        <v>0.35</v>
      </c>
      <c r="F151" s="12">
        <v>137.86000000000001</v>
      </c>
      <c r="G151" s="7">
        <v>4.2</v>
      </c>
      <c r="H151" s="10"/>
      <c r="I151" s="27"/>
      <c r="J151" s="17">
        <f t="shared" si="25"/>
        <v>6.8930000000000007</v>
      </c>
      <c r="K151" s="17">
        <f t="shared" si="29"/>
        <v>130.96700000000001</v>
      </c>
      <c r="L151" s="17"/>
      <c r="M151" s="17">
        <f t="shared" si="26"/>
        <v>107.53080000000001</v>
      </c>
      <c r="N151" s="17">
        <f t="shared" si="27"/>
        <v>117.18100000000001</v>
      </c>
      <c r="O151" s="17">
        <v>0</v>
      </c>
      <c r="P151" s="21"/>
      <c r="T151" s="58"/>
      <c r="U151" s="61">
        <f t="shared" si="28"/>
        <v>0</v>
      </c>
    </row>
    <row r="152" spans="1:21" ht="13.5" hidden="1" customHeight="1" thickBot="1" x14ac:dyDescent="0.3">
      <c r="A152">
        <v>205</v>
      </c>
      <c r="B152" s="41">
        <v>495</v>
      </c>
      <c r="C152" s="42">
        <v>2944</v>
      </c>
      <c r="D152" s="34" t="s">
        <v>160</v>
      </c>
      <c r="E152" s="57">
        <v>0.3</v>
      </c>
      <c r="F152" s="12">
        <v>95.68</v>
      </c>
      <c r="G152" s="7">
        <v>2.4</v>
      </c>
      <c r="H152" s="10"/>
      <c r="I152" s="27"/>
      <c r="J152" s="17">
        <f t="shared" si="25"/>
        <v>4.7840000000000007</v>
      </c>
      <c r="K152" s="17">
        <f t="shared" si="29"/>
        <v>90.896000000000001</v>
      </c>
      <c r="L152" s="17"/>
      <c r="M152" s="17">
        <f t="shared" si="26"/>
        <v>74.630400000000009</v>
      </c>
      <c r="N152" s="17">
        <f t="shared" si="27"/>
        <v>81.328000000000003</v>
      </c>
      <c r="O152" s="17">
        <v>0</v>
      </c>
      <c r="P152" s="21"/>
      <c r="T152" s="58"/>
      <c r="U152" s="61">
        <f t="shared" si="28"/>
        <v>0</v>
      </c>
    </row>
    <row r="153" spans="1:21" ht="13.5" hidden="1" customHeight="1" thickBot="1" x14ac:dyDescent="0.3">
      <c r="A153">
        <v>206</v>
      </c>
      <c r="B153" s="41">
        <v>505</v>
      </c>
      <c r="C153" s="42"/>
      <c r="D153" s="35" t="s">
        <v>161</v>
      </c>
      <c r="E153" s="57">
        <v>0.33</v>
      </c>
      <c r="F153" s="12">
        <v>376.39393999999999</v>
      </c>
      <c r="G153" s="7">
        <v>0.66</v>
      </c>
      <c r="H153" s="10"/>
      <c r="I153" s="27"/>
      <c r="J153" s="17">
        <f t="shared" si="25"/>
        <v>18.819697000000001</v>
      </c>
      <c r="K153" s="17">
        <f t="shared" si="29"/>
        <v>357.57424299999997</v>
      </c>
      <c r="L153" s="17"/>
      <c r="M153" s="17">
        <f t="shared" si="26"/>
        <v>293.58727320000003</v>
      </c>
      <c r="N153" s="17">
        <f t="shared" si="27"/>
        <v>319.93484899999999</v>
      </c>
      <c r="O153" s="17">
        <v>0</v>
      </c>
      <c r="P153" s="21"/>
      <c r="T153" s="58"/>
      <c r="U153" s="61">
        <f t="shared" si="28"/>
        <v>0</v>
      </c>
    </row>
    <row r="154" spans="1:21" ht="13.5" hidden="1" customHeight="1" thickBot="1" x14ac:dyDescent="0.3">
      <c r="A154">
        <v>207</v>
      </c>
      <c r="B154" s="41">
        <v>490</v>
      </c>
      <c r="C154" s="42"/>
      <c r="D154" s="34" t="s">
        <v>152</v>
      </c>
      <c r="E154" s="57">
        <v>0.3</v>
      </c>
      <c r="F154" s="12">
        <v>491.36667</v>
      </c>
      <c r="G154" s="7">
        <v>0.3</v>
      </c>
      <c r="H154" s="10"/>
      <c r="I154" s="27"/>
      <c r="J154" s="17">
        <f t="shared" si="25"/>
        <v>24.568333500000001</v>
      </c>
      <c r="K154" s="17">
        <f t="shared" si="29"/>
        <v>466.7983365</v>
      </c>
      <c r="L154" s="17"/>
      <c r="M154" s="17">
        <f t="shared" si="26"/>
        <v>383.26600260000004</v>
      </c>
      <c r="N154" s="17">
        <f t="shared" si="27"/>
        <v>417.66166950000002</v>
      </c>
      <c r="O154" s="17">
        <v>0</v>
      </c>
      <c r="P154" s="21"/>
      <c r="T154" s="58"/>
      <c r="U154" s="61">
        <f t="shared" si="28"/>
        <v>0</v>
      </c>
    </row>
    <row r="155" spans="1:21" s="1" customFormat="1" ht="13.5" hidden="1" customHeight="1" thickBot="1" x14ac:dyDescent="0.3">
      <c r="A155">
        <v>208</v>
      </c>
      <c r="B155" s="41">
        <v>245</v>
      </c>
      <c r="C155" s="42">
        <v>1801</v>
      </c>
      <c r="D155" s="36" t="s">
        <v>153</v>
      </c>
      <c r="E155" s="57">
        <v>1</v>
      </c>
      <c r="F155" s="12">
        <v>272.08</v>
      </c>
      <c r="G155" s="7">
        <v>0.3</v>
      </c>
      <c r="H155" s="9">
        <v>29.928799999999992</v>
      </c>
      <c r="I155" s="27">
        <v>29.928799999999999</v>
      </c>
      <c r="J155" s="17">
        <f t="shared" si="25"/>
        <v>13.603999999999999</v>
      </c>
      <c r="K155" s="17">
        <f t="shared" si="29"/>
        <v>228.5472</v>
      </c>
      <c r="L155" s="18"/>
      <c r="M155" s="17">
        <f t="shared" si="26"/>
        <v>212.22239999999999</v>
      </c>
      <c r="N155" s="17">
        <f t="shared" si="27"/>
        <v>231.26799999999997</v>
      </c>
      <c r="O155" s="17">
        <v>0</v>
      </c>
      <c r="P155" s="21"/>
      <c r="T155" s="58"/>
      <c r="U155" s="61">
        <f t="shared" si="28"/>
        <v>0</v>
      </c>
    </row>
    <row r="156" spans="1:21" ht="13.5" hidden="1" customHeight="1" thickBot="1" x14ac:dyDescent="0.3">
      <c r="A156">
        <v>209</v>
      </c>
      <c r="B156" s="41">
        <v>438</v>
      </c>
      <c r="C156" s="42">
        <v>3266</v>
      </c>
      <c r="D156" s="36" t="s">
        <v>154</v>
      </c>
      <c r="E156" s="57">
        <v>0.4</v>
      </c>
      <c r="F156" s="12">
        <v>100.8</v>
      </c>
      <c r="G156" s="7">
        <v>0.3</v>
      </c>
      <c r="H156" s="9">
        <v>55.440000000000012</v>
      </c>
      <c r="I156" s="27">
        <v>55.44</v>
      </c>
      <c r="J156" s="17">
        <f t="shared" si="25"/>
        <v>5.04</v>
      </c>
      <c r="K156" s="17">
        <f t="shared" si="29"/>
        <v>40.319999999999979</v>
      </c>
      <c r="L156" s="17"/>
      <c r="M156" s="17">
        <f t="shared" si="26"/>
        <v>78.623999999999995</v>
      </c>
      <c r="N156" s="17">
        <f t="shared" si="27"/>
        <v>85.679999999999993</v>
      </c>
      <c r="O156" s="17">
        <v>0</v>
      </c>
      <c r="P156" s="21"/>
      <c r="T156" s="58"/>
      <c r="U156" s="61">
        <f t="shared" si="28"/>
        <v>0</v>
      </c>
    </row>
    <row r="157" spans="1:21" ht="13.5" hidden="1" customHeight="1" thickBot="1" x14ac:dyDescent="0.3">
      <c r="A157">
        <v>210</v>
      </c>
      <c r="B157" s="41">
        <v>268</v>
      </c>
      <c r="C157" s="42">
        <v>2448</v>
      </c>
      <c r="D157" s="36" t="s">
        <v>155</v>
      </c>
      <c r="E157" s="57">
        <v>1</v>
      </c>
      <c r="F157" s="12">
        <v>277.39</v>
      </c>
      <c r="G157" s="7">
        <v>0.3</v>
      </c>
      <c r="H157" s="9">
        <v>30.512900000000002</v>
      </c>
      <c r="I157" s="27"/>
      <c r="J157" s="17">
        <f t="shared" si="25"/>
        <v>13.8695</v>
      </c>
      <c r="K157" s="17">
        <f t="shared" si="29"/>
        <v>233.00759999999997</v>
      </c>
      <c r="L157" s="17"/>
      <c r="M157" s="17">
        <f t="shared" si="26"/>
        <v>216.36419999999998</v>
      </c>
      <c r="N157" s="17">
        <f t="shared" si="27"/>
        <v>235.78149999999999</v>
      </c>
      <c r="O157" s="17">
        <v>0</v>
      </c>
      <c r="P157" s="21"/>
      <c r="T157" s="58"/>
      <c r="U157" s="61">
        <f t="shared" si="28"/>
        <v>0</v>
      </c>
    </row>
    <row r="158" spans="1:21" ht="13.5" hidden="1" customHeight="1" thickBot="1" x14ac:dyDescent="0.3">
      <c r="A158">
        <v>211</v>
      </c>
      <c r="B158" s="41">
        <v>431</v>
      </c>
      <c r="C158" s="42">
        <v>3271</v>
      </c>
      <c r="D158" s="36" t="s">
        <v>156</v>
      </c>
      <c r="E158" s="57">
        <v>1</v>
      </c>
      <c r="F158" s="12">
        <v>221.26</v>
      </c>
      <c r="G158" s="7">
        <v>0.3</v>
      </c>
      <c r="H158" s="9">
        <v>36.508140900000001</v>
      </c>
      <c r="I158" s="27">
        <v>48.234998279999999</v>
      </c>
      <c r="J158" s="17">
        <f t="shared" si="25"/>
        <v>11.063000000000001</v>
      </c>
      <c r="K158" s="17">
        <f t="shared" si="29"/>
        <v>173.6888591</v>
      </c>
      <c r="L158" s="17"/>
      <c r="M158" s="17">
        <f t="shared" si="26"/>
        <v>172.58279999999999</v>
      </c>
      <c r="N158" s="17">
        <f t="shared" si="27"/>
        <v>188.071</v>
      </c>
      <c r="O158" s="17">
        <v>0</v>
      </c>
      <c r="P158" s="21"/>
      <c r="T158" s="58"/>
      <c r="U158" s="61">
        <f t="shared" si="28"/>
        <v>0</v>
      </c>
    </row>
    <row r="159" spans="1:21" ht="13.5" hidden="1" customHeight="1" thickBot="1" x14ac:dyDescent="0.3">
      <c r="A159">
        <v>212</v>
      </c>
      <c r="B159" s="41">
        <v>433</v>
      </c>
      <c r="C159" s="42">
        <v>3275</v>
      </c>
      <c r="D159" s="36" t="s">
        <v>157</v>
      </c>
      <c r="E159" s="57">
        <v>1</v>
      </c>
      <c r="F159" s="12">
        <v>221.43</v>
      </c>
      <c r="G159" s="7">
        <v>0.3</v>
      </c>
      <c r="H159" s="9">
        <v>48.714441600000029</v>
      </c>
      <c r="I159" s="27">
        <v>48.714441599999994</v>
      </c>
      <c r="J159" s="17">
        <f t="shared" si="25"/>
        <v>11.0715</v>
      </c>
      <c r="K159" s="17">
        <f t="shared" si="29"/>
        <v>161.64405839999995</v>
      </c>
      <c r="L159" s="17"/>
      <c r="M159" s="17">
        <f t="shared" si="26"/>
        <v>172.71540000000002</v>
      </c>
      <c r="N159" s="17">
        <f t="shared" si="27"/>
        <v>188.21549999999999</v>
      </c>
      <c r="O159" s="17">
        <v>0</v>
      </c>
      <c r="P159" s="21"/>
      <c r="T159" s="58"/>
      <c r="U159" s="61">
        <f t="shared" si="28"/>
        <v>0</v>
      </c>
    </row>
    <row r="160" spans="1:21" ht="13.5" hidden="1" customHeight="1" thickBot="1" x14ac:dyDescent="0.3">
      <c r="A160">
        <v>213</v>
      </c>
      <c r="B160" s="41">
        <v>385</v>
      </c>
      <c r="C160" s="42">
        <v>3035</v>
      </c>
      <c r="D160" s="36" t="s">
        <v>158</v>
      </c>
      <c r="E160" s="57">
        <v>0.28000000000000003</v>
      </c>
      <c r="F160" s="12">
        <v>101.74</v>
      </c>
      <c r="G160" s="7">
        <v>0.3</v>
      </c>
      <c r="H160" s="9">
        <v>39.970377809999974</v>
      </c>
      <c r="I160" s="27"/>
      <c r="J160" s="17">
        <f t="shared" si="25"/>
        <v>5.0869999999999997</v>
      </c>
      <c r="K160" s="17">
        <f t="shared" si="29"/>
        <v>56.682622190000018</v>
      </c>
      <c r="L160" s="17"/>
      <c r="M160" s="17">
        <f t="shared" si="26"/>
        <v>79.357199999999992</v>
      </c>
      <c r="N160" s="17">
        <f t="shared" si="27"/>
        <v>86.478999999999999</v>
      </c>
      <c r="O160" s="17">
        <v>0</v>
      </c>
      <c r="P160" s="21"/>
      <c r="T160" s="58"/>
      <c r="U160" s="61">
        <f t="shared" si="28"/>
        <v>0</v>
      </c>
    </row>
    <row r="161" spans="1:21" ht="13.5" hidden="1" customHeight="1" thickBot="1" x14ac:dyDescent="0.3">
      <c r="A161">
        <v>214</v>
      </c>
      <c r="B161" s="41">
        <v>444</v>
      </c>
      <c r="C161" s="42">
        <v>3267</v>
      </c>
      <c r="D161" s="36" t="s">
        <v>159</v>
      </c>
      <c r="E161" s="57">
        <v>1</v>
      </c>
      <c r="F161" s="12">
        <v>194.4</v>
      </c>
      <c r="G161" s="7">
        <v>0.3</v>
      </c>
      <c r="H161" s="9">
        <v>42.768000000000001</v>
      </c>
      <c r="I161" s="27">
        <v>42.768000000000001</v>
      </c>
      <c r="J161" s="17">
        <f t="shared" si="25"/>
        <v>9.7200000000000006</v>
      </c>
      <c r="K161" s="17">
        <f t="shared" si="29"/>
        <v>141.91200000000001</v>
      </c>
      <c r="L161" s="17"/>
      <c r="M161" s="17">
        <f t="shared" si="26"/>
        <v>151.63200000000001</v>
      </c>
      <c r="N161" s="17">
        <f t="shared" si="27"/>
        <v>165.24</v>
      </c>
      <c r="O161" s="17">
        <v>0</v>
      </c>
      <c r="P161" s="21"/>
      <c r="T161" s="58"/>
      <c r="U161" s="61">
        <f t="shared" si="28"/>
        <v>0</v>
      </c>
    </row>
    <row r="162" spans="1:21" ht="13.5" hidden="1" customHeight="1" thickBot="1" x14ac:dyDescent="0.3">
      <c r="A162">
        <v>215</v>
      </c>
      <c r="B162" s="41">
        <v>320</v>
      </c>
      <c r="C162" s="42">
        <v>2811</v>
      </c>
      <c r="D162" s="37" t="s">
        <v>162</v>
      </c>
      <c r="E162" s="57">
        <v>1</v>
      </c>
      <c r="F162" s="12">
        <v>245.11</v>
      </c>
      <c r="G162" s="7">
        <v>0.3</v>
      </c>
      <c r="H162" s="10"/>
      <c r="I162" s="27"/>
      <c r="J162" s="17">
        <f t="shared" si="25"/>
        <v>12.255500000000001</v>
      </c>
      <c r="K162" s="17">
        <f t="shared" si="29"/>
        <v>232.8545</v>
      </c>
      <c r="L162" s="17"/>
      <c r="M162" s="17">
        <f t="shared" si="26"/>
        <v>191.18580000000003</v>
      </c>
      <c r="N162" s="17">
        <f t="shared" si="27"/>
        <v>208.34350000000001</v>
      </c>
      <c r="O162" s="17">
        <v>0</v>
      </c>
      <c r="P162" s="21"/>
      <c r="T162" s="58"/>
      <c r="U162" s="61">
        <f t="shared" si="28"/>
        <v>0</v>
      </c>
    </row>
    <row r="163" spans="1:21" ht="13.5" hidden="1" customHeight="1" thickBot="1" x14ac:dyDescent="0.3">
      <c r="A163">
        <v>216</v>
      </c>
      <c r="B163" s="41">
        <v>259</v>
      </c>
      <c r="C163" s="42">
        <v>2219</v>
      </c>
      <c r="D163" s="37" t="s">
        <v>163</v>
      </c>
      <c r="E163" s="57">
        <v>1</v>
      </c>
      <c r="F163" s="12">
        <v>271.3</v>
      </c>
      <c r="G163" s="7">
        <v>0.3</v>
      </c>
      <c r="H163" s="10"/>
      <c r="I163" s="27"/>
      <c r="J163" s="17">
        <f t="shared" si="25"/>
        <v>13.565000000000001</v>
      </c>
      <c r="K163" s="17">
        <f t="shared" si="29"/>
        <v>257.73500000000001</v>
      </c>
      <c r="L163" s="17"/>
      <c r="M163" s="17">
        <f t="shared" si="26"/>
        <v>211.614</v>
      </c>
      <c r="N163" s="17">
        <f t="shared" si="27"/>
        <v>230.60499999999999</v>
      </c>
      <c r="O163" s="17">
        <v>0</v>
      </c>
      <c r="P163" s="21"/>
      <c r="T163" s="58"/>
      <c r="U163" s="61">
        <f t="shared" si="28"/>
        <v>0</v>
      </c>
    </row>
    <row r="164" spans="1:21" ht="13.5" hidden="1" customHeight="1" thickBot="1" x14ac:dyDescent="0.3">
      <c r="A164">
        <v>217</v>
      </c>
      <c r="B164" s="41">
        <v>54</v>
      </c>
      <c r="C164" s="42">
        <v>2477</v>
      </c>
      <c r="D164" s="37" t="s">
        <v>164</v>
      </c>
      <c r="E164" s="57">
        <v>0.4</v>
      </c>
      <c r="F164" s="12">
        <v>145.85</v>
      </c>
      <c r="G164" s="7">
        <v>0.3</v>
      </c>
      <c r="H164" s="10"/>
      <c r="I164" s="27"/>
      <c r="J164" s="17">
        <f t="shared" si="25"/>
        <v>7.2925000000000004</v>
      </c>
      <c r="K164" s="17">
        <f t="shared" si="29"/>
        <v>138.5575</v>
      </c>
      <c r="L164" s="17"/>
      <c r="M164" s="17">
        <f t="shared" si="26"/>
        <v>113.76300000000001</v>
      </c>
      <c r="N164" s="17">
        <f t="shared" si="27"/>
        <v>123.9725</v>
      </c>
      <c r="O164" s="17">
        <v>0</v>
      </c>
      <c r="P164" s="21"/>
      <c r="T164" s="58"/>
      <c r="U164" s="61">
        <f t="shared" si="28"/>
        <v>0</v>
      </c>
    </row>
    <row r="165" spans="1:21" ht="13.5" hidden="1" customHeight="1" thickBot="1" x14ac:dyDescent="0.3">
      <c r="A165">
        <v>218</v>
      </c>
      <c r="B165" s="43">
        <v>325</v>
      </c>
      <c r="C165" s="44">
        <v>2858</v>
      </c>
      <c r="D165" s="46" t="s">
        <v>165</v>
      </c>
      <c r="E165" s="57">
        <v>1</v>
      </c>
      <c r="F165" s="47">
        <v>225.84</v>
      </c>
      <c r="G165" s="48">
        <v>0.3</v>
      </c>
      <c r="H165" s="49"/>
      <c r="I165" s="50"/>
      <c r="J165" s="51">
        <f t="shared" si="25"/>
        <v>11.292000000000002</v>
      </c>
      <c r="K165" s="51">
        <f t="shared" si="29"/>
        <v>214.548</v>
      </c>
      <c r="L165" s="51"/>
      <c r="M165" s="51">
        <f t="shared" si="26"/>
        <v>176.15520000000001</v>
      </c>
      <c r="N165" s="51">
        <f t="shared" si="27"/>
        <v>191.964</v>
      </c>
      <c r="O165" s="51">
        <v>0</v>
      </c>
      <c r="P165" s="21"/>
      <c r="T165" s="59"/>
      <c r="U165" s="61">
        <f t="shared" si="28"/>
        <v>0</v>
      </c>
    </row>
    <row r="166" spans="1:21" ht="15.75" thickBot="1" x14ac:dyDescent="0.3">
      <c r="D166" s="52" t="s">
        <v>174</v>
      </c>
      <c r="E166" s="56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4"/>
      <c r="T166" s="55">
        <f>SUM(T3:T165)</f>
        <v>18012</v>
      </c>
      <c r="U166" s="55">
        <f>SUM(U3:U165)</f>
        <v>17705.8</v>
      </c>
    </row>
  </sheetData>
  <autoFilter ref="T1:T166" xr:uid="{00000000-0009-0000-0000-000000000000}">
    <filterColumn colId="0">
      <customFilters>
        <customFilter operator="notEqual" val=" "/>
      </customFilters>
    </filterColumn>
  </autoFilter>
  <pageMargins left="0.19685039370078741" right="0.19685039370078741" top="0.19685039370078741" bottom="0.19685039370078741" header="0" footer="0"/>
  <pageSetup paperSize="9" scale="3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Manager3</dc:creator>
  <cp:lastModifiedBy>Uaer4</cp:lastModifiedBy>
  <cp:lastPrinted>2024-11-27T07:23:59Z</cp:lastPrinted>
  <dcterms:created xsi:type="dcterms:W3CDTF">2023-07-21T07:39:39Z</dcterms:created>
  <dcterms:modified xsi:type="dcterms:W3CDTF">2025-05-08T11:00:51Z</dcterms:modified>
</cp:coreProperties>
</file>