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8,24\"/>
    </mc:Choice>
  </mc:AlternateContent>
  <xr:revisionPtr revIDLastSave="0" documentId="13_ncr:1_{EF0039FD-87B2-4A03-AB1F-835840062CB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6" i="1" l="1"/>
  <c r="V34" i="1" l="1"/>
  <c r="V55" i="1"/>
  <c r="V17" i="1"/>
  <c r="V57" i="1"/>
  <c r="V68" i="1" l="1"/>
  <c r="V37" i="1"/>
  <c r="V59" i="1"/>
  <c r="V87" i="1" l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6" i="1"/>
  <c r="T5" i="1"/>
  <c r="AF5" i="1" l="1"/>
  <c r="S5" i="1"/>
  <c r="R10" i="1"/>
  <c r="R35" i="1"/>
  <c r="R39" i="1"/>
  <c r="R44" i="1"/>
  <c r="R46" i="1"/>
  <c r="R54" i="1"/>
  <c r="R61" i="1"/>
  <c r="R62" i="1"/>
  <c r="R63" i="1"/>
  <c r="R65" i="1"/>
  <c r="R69" i="1"/>
  <c r="R71" i="1"/>
  <c r="R72" i="1"/>
  <c r="R74" i="1"/>
  <c r="R76" i="1"/>
  <c r="R77" i="1"/>
  <c r="R81" i="1"/>
  <c r="R82" i="1"/>
  <c r="R83" i="1"/>
  <c r="R89" i="1"/>
  <c r="R93" i="1"/>
  <c r="R94" i="1"/>
  <c r="L7" i="1" l="1"/>
  <c r="P7" i="1" s="1"/>
  <c r="L8" i="1"/>
  <c r="P8" i="1" s="1"/>
  <c r="L9" i="1"/>
  <c r="P9" i="1" s="1"/>
  <c r="Q9" i="1" s="1"/>
  <c r="L10" i="1"/>
  <c r="P10" i="1" s="1"/>
  <c r="W10" i="1" s="1"/>
  <c r="L11" i="1"/>
  <c r="P11" i="1" s="1"/>
  <c r="Q11" i="1" s="1"/>
  <c r="L12" i="1"/>
  <c r="P12" i="1" s="1"/>
  <c r="Q12" i="1" s="1"/>
  <c r="L13" i="1"/>
  <c r="P13" i="1" s="1"/>
  <c r="L14" i="1"/>
  <c r="P14" i="1" s="1"/>
  <c r="L15" i="1"/>
  <c r="P15" i="1" s="1"/>
  <c r="L16" i="1"/>
  <c r="P16" i="1" s="1"/>
  <c r="W16" i="1" s="1"/>
  <c r="L17" i="1"/>
  <c r="P17" i="1" s="1"/>
  <c r="W17" i="1" s="1"/>
  <c r="L18" i="1"/>
  <c r="P18" i="1" s="1"/>
  <c r="Q18" i="1" s="1"/>
  <c r="L19" i="1"/>
  <c r="P19" i="1" s="1"/>
  <c r="W19" i="1" s="1"/>
  <c r="L20" i="1"/>
  <c r="P20" i="1" s="1"/>
  <c r="W20" i="1" s="1"/>
  <c r="L21" i="1"/>
  <c r="P21" i="1" s="1"/>
  <c r="W21" i="1" s="1"/>
  <c r="L22" i="1"/>
  <c r="P22" i="1" s="1"/>
  <c r="W22" i="1" s="1"/>
  <c r="L23" i="1"/>
  <c r="P23" i="1" s="1"/>
  <c r="L24" i="1"/>
  <c r="P24" i="1" s="1"/>
  <c r="Q24" i="1" s="1"/>
  <c r="L25" i="1"/>
  <c r="P25" i="1" s="1"/>
  <c r="Q25" i="1" s="1"/>
  <c r="L26" i="1"/>
  <c r="P26" i="1" s="1"/>
  <c r="W26" i="1" s="1"/>
  <c r="L27" i="1"/>
  <c r="P27" i="1" s="1"/>
  <c r="Q27" i="1" s="1"/>
  <c r="L28" i="1"/>
  <c r="P28" i="1" s="1"/>
  <c r="Q28" i="1" s="1"/>
  <c r="L29" i="1"/>
  <c r="P29" i="1" s="1"/>
  <c r="Q29" i="1" s="1"/>
  <c r="L30" i="1"/>
  <c r="P30" i="1" s="1"/>
  <c r="W30" i="1" s="1"/>
  <c r="L31" i="1"/>
  <c r="P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W35" i="1" s="1"/>
  <c r="L36" i="1"/>
  <c r="P36" i="1" s="1"/>
  <c r="Q36" i="1" s="1"/>
  <c r="L37" i="1"/>
  <c r="P37" i="1" s="1"/>
  <c r="W37" i="1" s="1"/>
  <c r="L38" i="1"/>
  <c r="P38" i="1" s="1"/>
  <c r="Q38" i="1" s="1"/>
  <c r="L39" i="1"/>
  <c r="P39" i="1" s="1"/>
  <c r="W39" i="1" s="1"/>
  <c r="L40" i="1"/>
  <c r="P40" i="1" s="1"/>
  <c r="Q40" i="1" s="1"/>
  <c r="R40" i="1" s="1"/>
  <c r="L41" i="1"/>
  <c r="P41" i="1" s="1"/>
  <c r="L42" i="1"/>
  <c r="P42" i="1" s="1"/>
  <c r="L43" i="1"/>
  <c r="P43" i="1" s="1"/>
  <c r="W43" i="1" s="1"/>
  <c r="L44" i="1"/>
  <c r="P44" i="1" s="1"/>
  <c r="W44" i="1" s="1"/>
  <c r="L45" i="1"/>
  <c r="P45" i="1" s="1"/>
  <c r="W45" i="1" s="1"/>
  <c r="L46" i="1"/>
  <c r="P46" i="1" s="1"/>
  <c r="W46" i="1" s="1"/>
  <c r="L47" i="1"/>
  <c r="P47" i="1" s="1"/>
  <c r="L48" i="1"/>
  <c r="P48" i="1" s="1"/>
  <c r="Q48" i="1" s="1"/>
  <c r="L49" i="1"/>
  <c r="P49" i="1" s="1"/>
  <c r="L50" i="1"/>
  <c r="P50" i="1" s="1"/>
  <c r="Q50" i="1" s="1"/>
  <c r="L51" i="1"/>
  <c r="P51" i="1" s="1"/>
  <c r="L52" i="1"/>
  <c r="P52" i="1" s="1"/>
  <c r="Q52" i="1" s="1"/>
  <c r="R52" i="1" s="1"/>
  <c r="L53" i="1"/>
  <c r="P53" i="1" s="1"/>
  <c r="Q53" i="1" s="1"/>
  <c r="R53" i="1" s="1"/>
  <c r="L54" i="1"/>
  <c r="P54" i="1" s="1"/>
  <c r="W54" i="1" s="1"/>
  <c r="L55" i="1"/>
  <c r="P55" i="1" s="1"/>
  <c r="W55" i="1" s="1"/>
  <c r="L56" i="1"/>
  <c r="P56" i="1" s="1"/>
  <c r="W56" i="1" s="1"/>
  <c r="L57" i="1"/>
  <c r="P57" i="1" s="1"/>
  <c r="L58" i="1"/>
  <c r="P58" i="1" s="1"/>
  <c r="W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W65" i="1" s="1"/>
  <c r="L66" i="1"/>
  <c r="P66" i="1" s="1"/>
  <c r="Q66" i="1" s="1"/>
  <c r="L67" i="1"/>
  <c r="P67" i="1" s="1"/>
  <c r="W67" i="1" s="1"/>
  <c r="L68" i="1"/>
  <c r="P68" i="1" s="1"/>
  <c r="W68" i="1" s="1"/>
  <c r="L69" i="1"/>
  <c r="P69" i="1" s="1"/>
  <c r="W69" i="1" s="1"/>
  <c r="L70" i="1"/>
  <c r="P70" i="1" s="1"/>
  <c r="Q70" i="1" s="1"/>
  <c r="L71" i="1"/>
  <c r="P71" i="1" s="1"/>
  <c r="W71" i="1" s="1"/>
  <c r="L72" i="1"/>
  <c r="P72" i="1" s="1"/>
  <c r="W72" i="1" s="1"/>
  <c r="L73" i="1"/>
  <c r="P73" i="1" s="1"/>
  <c r="Q73" i="1" s="1"/>
  <c r="R73" i="1" s="1"/>
  <c r="L74" i="1"/>
  <c r="P74" i="1" s="1"/>
  <c r="W74" i="1" s="1"/>
  <c r="L75" i="1"/>
  <c r="P75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Q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Q84" i="1" s="1"/>
  <c r="R84" i="1" s="1"/>
  <c r="L85" i="1"/>
  <c r="P85" i="1" s="1"/>
  <c r="Q85" i="1" s="1"/>
  <c r="L86" i="1"/>
  <c r="P86" i="1" s="1"/>
  <c r="W86" i="1" s="1"/>
  <c r="L87" i="1"/>
  <c r="P87" i="1" s="1"/>
  <c r="L88" i="1"/>
  <c r="P88" i="1" s="1"/>
  <c r="Q88" i="1" s="1"/>
  <c r="L89" i="1"/>
  <c r="P89" i="1" s="1"/>
  <c r="W89" i="1" s="1"/>
  <c r="L90" i="1"/>
  <c r="P90" i="1" s="1"/>
  <c r="L91" i="1"/>
  <c r="P91" i="1" s="1"/>
  <c r="L92" i="1"/>
  <c r="P92" i="1" s="1"/>
  <c r="Q92" i="1" s="1"/>
  <c r="L6" i="1"/>
  <c r="P6" i="1" s="1"/>
  <c r="W92" i="1" l="1"/>
  <c r="W12" i="1"/>
  <c r="W18" i="1"/>
  <c r="W24" i="1"/>
  <c r="W28" i="1"/>
  <c r="W32" i="1"/>
  <c r="W34" i="1"/>
  <c r="W36" i="1"/>
  <c r="W38" i="1"/>
  <c r="W40" i="1"/>
  <c r="W48" i="1"/>
  <c r="W50" i="1"/>
  <c r="W52" i="1"/>
  <c r="W66" i="1"/>
  <c r="W70" i="1"/>
  <c r="W80" i="1"/>
  <c r="W84" i="1"/>
  <c r="W88" i="1"/>
  <c r="W85" i="1"/>
  <c r="W73" i="1"/>
  <c r="W53" i="1"/>
  <c r="W33" i="1"/>
  <c r="W29" i="1"/>
  <c r="W27" i="1"/>
  <c r="W25" i="1"/>
  <c r="W11" i="1"/>
  <c r="W9" i="1"/>
  <c r="Q8" i="1"/>
  <c r="Q14" i="1"/>
  <c r="Q42" i="1"/>
  <c r="Q90" i="1"/>
  <c r="Q6" i="1"/>
  <c r="Q91" i="1"/>
  <c r="Q87" i="1"/>
  <c r="Q75" i="1"/>
  <c r="Q57" i="1"/>
  <c r="Q51" i="1"/>
  <c r="Q49" i="1"/>
  <c r="Q47" i="1"/>
  <c r="Q41" i="1"/>
  <c r="Q31" i="1"/>
  <c r="Q23" i="1"/>
  <c r="Q15" i="1"/>
  <c r="Q13" i="1"/>
  <c r="Q7" i="1"/>
  <c r="X6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3" i="1" l="1"/>
  <c r="W23" i="1"/>
  <c r="W41" i="1"/>
  <c r="W49" i="1"/>
  <c r="W57" i="1"/>
  <c r="W87" i="1"/>
  <c r="W6" i="1"/>
  <c r="R5" i="1"/>
  <c r="W42" i="1"/>
  <c r="W8" i="1"/>
  <c r="W7" i="1"/>
  <c r="W15" i="1"/>
  <c r="W31" i="1"/>
  <c r="W47" i="1"/>
  <c r="W51" i="1"/>
  <c r="W75" i="1"/>
  <c r="W91" i="1"/>
  <c r="W90" i="1"/>
  <c r="W14" i="1"/>
  <c r="Q5" i="1"/>
  <c r="K5" i="1"/>
  <c r="AE5" i="1" l="1"/>
</calcChain>
</file>

<file path=xl/sharedStrings.xml><?xml version="1.0" encoding="utf-8"?>
<sst xmlns="http://schemas.openxmlformats.org/spreadsheetml/2006/main" count="321" uniqueCount="135">
  <si>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</si>
  <si>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</si>
  <si>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</si>
  <si>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</si>
  <si>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</si>
  <si>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</si>
  <si>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</si>
  <si>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</si>
  <si>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</si>
  <si>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</si>
  <si>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</si>
  <si>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</si>
  <si>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</si>
  <si>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</si>
  <si>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</si>
  <si>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</si>
  <si>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</si>
  <si>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</si>
  <si>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</si>
  <si>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</si>
  <si>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</si>
  <si>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</si>
  <si>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</si>
  <si>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</si>
  <si>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10,08,(2)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</si>
  <si>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</si>
  <si>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</si>
  <si>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</si>
  <si>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</si>
  <si>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</si>
  <si>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</si>
  <si>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</si>
  <si>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</si>
  <si>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</si>
  <si>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</si>
  <si>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</si>
  <si>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</si>
  <si>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</si>
  <si>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</si>
  <si>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</si>
  <si>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</si>
  <si>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</si>
  <si>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</si>
  <si>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</si>
  <si>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</si>
  <si>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</si>
  <si>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</si>
  <si>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</si>
  <si>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</si>
  <si>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</si>
  <si>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</si>
  <si>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</si>
  <si>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</si>
  <si>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</si>
  <si>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</si>
  <si>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</si>
  <si>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</si>
  <si>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</si>
  <si>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</si>
  <si>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</si>
  <si>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</si>
  <si>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</si>
  <si>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</si>
  <si>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</si>
  <si>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</si>
  <si>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</si>
  <si>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</si>
  <si>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</si>
  <si>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</si>
  <si>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</si>
  <si>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</si>
  <si>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</si>
  <si>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</si>
  <si>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</si>
  <si>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</si>
  <si>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</si>
  <si>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</si>
  <si>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</si>
  <si>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</si>
  <si>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</si>
  <si>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</si>
  <si>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</si>
  <si>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</si>
  <si>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</si>
  <si>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</si>
  <si>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</si>
  <si>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</si>
  <si>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</si>
  <si>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</si>
  <si>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</si>
  <si>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</si>
  <si>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</si>
  <si>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</si>
  <si>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</si>
  <si>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</si>
  <si>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</si>
  <si>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</si>
  <si>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</si>
  <si>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</si>
  <si>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</si>
  <si>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</si>
  <si>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</si>
  <si>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</si>
  <si>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</si>
  <si>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</si>
  <si>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нужно увеличить продажи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</si>
  <si>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</si>
  <si>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</si>
  <si>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</si>
  <si>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</si>
  <si>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</si>
  <si>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</si>
  <si>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</si>
  <si>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</si>
  <si>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</si>
  <si>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</si>
  <si>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</si>
  <si>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</si>
  <si>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</si>
  <si>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</si>
  <si>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</si>
  <si>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</si>
  <si>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</si>
  <si>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</si>
  <si>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</si>
  <si>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</si>
  <si>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</si>
  <si>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на вывод / ротация</t>
  </si>
  <si>
    <t>6220 говяжья вареная</t>
  </si>
  <si>
    <t>4943 Краковская 0,33</t>
  </si>
  <si>
    <t>14,08,24 Зверев обнулил</t>
  </si>
  <si>
    <t>итого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</si>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</sst>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" sqref="S1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85546875" style="8" customWidth="1"/>
    <col min="8" max="8" width="4.85546875" customWidth="1"/>
    <col min="9" max="9" width="15.85546875" customWidth="1"/>
    <col min="10" max="21" width="6.7109375" customWidth="1"/>
    <col min="22" max="22" width="21.28515625" customWidth="1"/>
    <col min="23" max="24" width="5.140625" customWidth="1"/>
    <col min="25" max="29" width="5.85546875" customWidth="1"/>
    <col min="30" max="30" width="25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131</v>
      </c>
      <c r="S3" s="3" t="s">
        <v>132</v>
      </c>
      <c r="T3" s="3" t="s">
        <v>132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133</v>
      </c>
      <c r="T4" s="1" t="s">
        <v>134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133</v>
      </c>
      <c r="AF4" s="1" t="s">
        <v>134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16852.341</v>
      </c>
      <c r="F5" s="4">
        <f>SUM(F6:F497)</f>
        <v>21228.085999999999</v>
      </c>
      <c r="G5" s="6"/>
      <c r="H5" s="1"/>
      <c r="I5" s="1"/>
      <c r="J5" s="4">
        <f t="shared" ref="J5:U5" si="0">SUM(J6:J497)</f>
        <v>17833.543999999998</v>
      </c>
      <c r="K5" s="4">
        <f t="shared" si="0"/>
        <v>-981.20299999999986</v>
      </c>
      <c r="L5" s="4">
        <f t="shared" si="0"/>
        <v>15560.396999999994</v>
      </c>
      <c r="M5" s="4">
        <f t="shared" si="0"/>
        <v>1291.944</v>
      </c>
      <c r="N5" s="4">
        <f t="shared" si="0"/>
        <v>10461</v>
      </c>
      <c r="O5" s="4">
        <f t="shared" si="0"/>
        <v>6170</v>
      </c>
      <c r="P5" s="4">
        <f t="shared" si="0"/>
        <v>3112.0793999999992</v>
      </c>
      <c r="Q5" s="4">
        <f t="shared" si="0"/>
        <v>11254.3662</v>
      </c>
      <c r="R5" s="4">
        <f t="shared" si="0"/>
        <v>15662</v>
      </c>
      <c r="S5" s="4">
        <f t="shared" si="0"/>
        <v>11472</v>
      </c>
      <c r="T5" s="4">
        <f t="shared" si="0"/>
        <v>4190</v>
      </c>
      <c r="U5" s="4">
        <f t="shared" si="0"/>
        <v>23370</v>
      </c>
      <c r="V5" s="1"/>
      <c r="W5" s="1"/>
      <c r="X5" s="1"/>
      <c r="Y5" s="4">
        <f>SUM(Y6:Y497)</f>
        <v>3300.6712000000002</v>
      </c>
      <c r="Z5" s="4">
        <f>SUM(Z6:Z497)</f>
        <v>3611.668000000001</v>
      </c>
      <c r="AA5" s="4">
        <f>SUM(AA6:AA497)</f>
        <v>3090.6349999999998</v>
      </c>
      <c r="AB5" s="4">
        <f>SUM(AB6:AB497)</f>
        <v>3303.4063999999998</v>
      </c>
      <c r="AC5" s="4">
        <f>SUM(AC6:AC497)</f>
        <v>3212.5531999999998</v>
      </c>
      <c r="AD5" s="1"/>
      <c r="AE5" s="4">
        <f>SUM(AE6:AE497)</f>
        <v>6352.49</v>
      </c>
      <c r="AF5" s="4">
        <f>SUM(AF6:AF497)</f>
        <v>2499.4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232</v>
      </c>
      <c r="D6" s="1">
        <v>240</v>
      </c>
      <c r="E6" s="1">
        <v>272</v>
      </c>
      <c r="F6" s="1">
        <v>144</v>
      </c>
      <c r="G6" s="6">
        <v>0.4</v>
      </c>
      <c r="H6" s="1">
        <v>60</v>
      </c>
      <c r="I6" s="1" t="s">
        <v>33</v>
      </c>
      <c r="J6" s="1">
        <v>301.3</v>
      </c>
      <c r="K6" s="1">
        <f t="shared" ref="K6:K36" si="1">E6-J6</f>
        <v>-29.300000000000011</v>
      </c>
      <c r="L6" s="1">
        <f>E6-M6</f>
        <v>272</v>
      </c>
      <c r="M6" s="1"/>
      <c r="N6" s="1">
        <v>150</v>
      </c>
      <c r="O6" s="1">
        <v>150</v>
      </c>
      <c r="P6" s="1">
        <f>L6/5</f>
        <v>54.4</v>
      </c>
      <c r="Q6" s="5">
        <f>13*P6-O6-N6-F6</f>
        <v>263.19999999999993</v>
      </c>
      <c r="R6" s="5">
        <v>330</v>
      </c>
      <c r="S6" s="5">
        <f>R6-T6</f>
        <v>200</v>
      </c>
      <c r="T6" s="5">
        <v>130</v>
      </c>
      <c r="U6" s="5">
        <v>400</v>
      </c>
      <c r="V6" s="1"/>
      <c r="W6" s="1">
        <f>(F6+N6+O6+R6)/P6</f>
        <v>14.227941176470589</v>
      </c>
      <c r="X6" s="1">
        <f>(F6+N6+O6)/P6</f>
        <v>8.1617647058823533</v>
      </c>
      <c r="Y6" s="1">
        <v>48.4</v>
      </c>
      <c r="Z6" s="1">
        <v>71.8</v>
      </c>
      <c r="AA6" s="1">
        <v>54.4</v>
      </c>
      <c r="AB6" s="1">
        <v>57.2</v>
      </c>
      <c r="AC6" s="1">
        <v>58.6</v>
      </c>
      <c r="AD6" s="1" t="s">
        <v>34</v>
      </c>
      <c r="AE6" s="1">
        <f>S6*G6</f>
        <v>80</v>
      </c>
      <c r="AF6" s="1">
        <f>T6*G6</f>
        <v>52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36</v>
      </c>
      <c r="C7" s="1">
        <v>50</v>
      </c>
      <c r="D7" s="1">
        <v>67.813999999999993</v>
      </c>
      <c r="E7" s="1">
        <v>47.808</v>
      </c>
      <c r="F7" s="1">
        <v>60.156999999999996</v>
      </c>
      <c r="G7" s="6">
        <v>1</v>
      </c>
      <c r="H7" s="1">
        <v>120</v>
      </c>
      <c r="I7" s="1" t="s">
        <v>33</v>
      </c>
      <c r="J7" s="1">
        <v>58</v>
      </c>
      <c r="K7" s="1">
        <f t="shared" si="1"/>
        <v>-10.192</v>
      </c>
      <c r="L7" s="1">
        <f t="shared" ref="L7:L70" si="2">E7-M7</f>
        <v>47.808</v>
      </c>
      <c r="M7" s="1"/>
      <c r="N7" s="1">
        <v>50</v>
      </c>
      <c r="O7" s="1"/>
      <c r="P7" s="1">
        <f t="shared" ref="P7:P70" si="3">L7/5</f>
        <v>9.5616000000000003</v>
      </c>
      <c r="Q7" s="5">
        <f t="shared" ref="Q7:Q70" si="4">13*P7-O7-N7-F7</f>
        <v>14.143800000000013</v>
      </c>
      <c r="R7" s="5">
        <v>50</v>
      </c>
      <c r="S7" s="5">
        <f t="shared" ref="S7:S70" si="5">R7-T7</f>
        <v>50</v>
      </c>
      <c r="T7" s="5"/>
      <c r="U7" s="5">
        <v>50</v>
      </c>
      <c r="V7" s="1"/>
      <c r="W7" s="1">
        <f t="shared" ref="W7:W70" si="6">(F7+N7+O7+R7)/P7</f>
        <v>16.750020917001336</v>
      </c>
      <c r="X7" s="1">
        <f t="shared" ref="X7:X70" si="7">(F7+N7+O7)/P7</f>
        <v>11.520770582329316</v>
      </c>
      <c r="Y7" s="1">
        <v>8.0250000000000004</v>
      </c>
      <c r="Z7" s="1">
        <v>11.669600000000001</v>
      </c>
      <c r="AA7" s="1">
        <v>4.4670000000000014</v>
      </c>
      <c r="AB7" s="1">
        <v>9.3347999999999995</v>
      </c>
      <c r="AC7" s="1">
        <v>9.2279999999999998</v>
      </c>
      <c r="AD7" s="1"/>
      <c r="AE7" s="1">
        <f t="shared" ref="AE7:AE70" si="8">S7*G7</f>
        <v>50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36</v>
      </c>
      <c r="C8" s="1">
        <v>786.35</v>
      </c>
      <c r="D8" s="1">
        <v>387.55200000000002</v>
      </c>
      <c r="E8" s="1">
        <v>438.76299999999998</v>
      </c>
      <c r="F8" s="1">
        <v>635.90700000000004</v>
      </c>
      <c r="G8" s="6">
        <v>1</v>
      </c>
      <c r="H8" s="1">
        <v>45</v>
      </c>
      <c r="I8" s="1" t="s">
        <v>38</v>
      </c>
      <c r="J8" s="1">
        <v>436</v>
      </c>
      <c r="K8" s="1">
        <f t="shared" si="1"/>
        <v>2.7629999999999768</v>
      </c>
      <c r="L8" s="1">
        <f t="shared" si="2"/>
        <v>438.76299999999998</v>
      </c>
      <c r="M8" s="1"/>
      <c r="N8" s="1">
        <v>140</v>
      </c>
      <c r="O8" s="1">
        <v>100</v>
      </c>
      <c r="P8" s="1">
        <f t="shared" si="3"/>
        <v>87.752600000000001</v>
      </c>
      <c r="Q8" s="5">
        <f>14*P8-O8-N8-F8</f>
        <v>352.62939999999992</v>
      </c>
      <c r="R8" s="5">
        <v>500</v>
      </c>
      <c r="S8" s="5">
        <f t="shared" si="5"/>
        <v>300</v>
      </c>
      <c r="T8" s="5">
        <v>200</v>
      </c>
      <c r="U8" s="5">
        <v>1000</v>
      </c>
      <c r="V8" s="1"/>
      <c r="W8" s="1">
        <f t="shared" si="6"/>
        <v>15.679387277414005</v>
      </c>
      <c r="X8" s="1">
        <f t="shared" si="7"/>
        <v>9.9815504042045475</v>
      </c>
      <c r="Y8" s="1">
        <v>88.265599999999992</v>
      </c>
      <c r="Z8" s="1">
        <v>106.53740000000001</v>
      </c>
      <c r="AA8" s="1">
        <v>89.562200000000004</v>
      </c>
      <c r="AB8" s="1">
        <v>107.2582</v>
      </c>
      <c r="AC8" s="1">
        <v>109.65260000000001</v>
      </c>
      <c r="AD8" s="1"/>
      <c r="AE8" s="1">
        <f t="shared" si="8"/>
        <v>300</v>
      </c>
      <c r="AF8" s="1">
        <f t="shared" si="9"/>
        <v>200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36</v>
      </c>
      <c r="C9" s="1">
        <v>700.17499999999995</v>
      </c>
      <c r="D9" s="1">
        <v>659.08199999999999</v>
      </c>
      <c r="E9" s="1">
        <v>614.18200000000002</v>
      </c>
      <c r="F9" s="1">
        <v>660.09699999999998</v>
      </c>
      <c r="G9" s="6">
        <v>1</v>
      </c>
      <c r="H9" s="1">
        <v>60</v>
      </c>
      <c r="I9" s="1" t="s">
        <v>40</v>
      </c>
      <c r="J9" s="1">
        <v>624.48800000000006</v>
      </c>
      <c r="K9" s="1">
        <f t="shared" si="1"/>
        <v>-10.30600000000004</v>
      </c>
      <c r="L9" s="1">
        <f t="shared" si="2"/>
        <v>511.89400000000001</v>
      </c>
      <c r="M9" s="1">
        <v>102.288</v>
      </c>
      <c r="N9" s="1">
        <v>150</v>
      </c>
      <c r="O9" s="1">
        <v>100</v>
      </c>
      <c r="P9" s="1">
        <f t="shared" si="3"/>
        <v>102.3788</v>
      </c>
      <c r="Q9" s="5">
        <f>14*P9-O9-N9-F9</f>
        <v>523.20620000000008</v>
      </c>
      <c r="R9" s="5">
        <v>620</v>
      </c>
      <c r="S9" s="5">
        <f t="shared" si="5"/>
        <v>420</v>
      </c>
      <c r="T9" s="5">
        <v>200</v>
      </c>
      <c r="U9" s="5">
        <v>700</v>
      </c>
      <c r="V9" s="1"/>
      <c r="W9" s="1">
        <f t="shared" si="6"/>
        <v>14.94544769034214</v>
      </c>
      <c r="X9" s="1">
        <f t="shared" si="7"/>
        <v>8.8895064212512747</v>
      </c>
      <c r="Y9" s="1">
        <v>95.125199999999992</v>
      </c>
      <c r="Z9" s="1">
        <v>114.31140000000001</v>
      </c>
      <c r="AA9" s="1">
        <v>104.0622</v>
      </c>
      <c r="AB9" s="1">
        <v>105.9396</v>
      </c>
      <c r="AC9" s="1">
        <v>103.98779999999999</v>
      </c>
      <c r="AD9" s="1"/>
      <c r="AE9" s="1">
        <f t="shared" si="8"/>
        <v>420</v>
      </c>
      <c r="AF9" s="1">
        <f t="shared" si="9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36</v>
      </c>
      <c r="C10" s="1">
        <v>53.2</v>
      </c>
      <c r="D10" s="1">
        <v>33.057000000000002</v>
      </c>
      <c r="E10" s="1">
        <v>18.167000000000002</v>
      </c>
      <c r="F10" s="1">
        <v>59.9</v>
      </c>
      <c r="G10" s="6">
        <v>1</v>
      </c>
      <c r="H10" s="1">
        <v>120</v>
      </c>
      <c r="I10" s="1" t="s">
        <v>33</v>
      </c>
      <c r="J10" s="1">
        <v>24.8</v>
      </c>
      <c r="K10" s="1">
        <f t="shared" si="1"/>
        <v>-6.6329999999999991</v>
      </c>
      <c r="L10" s="1">
        <f t="shared" si="2"/>
        <v>18.167000000000002</v>
      </c>
      <c r="M10" s="1"/>
      <c r="N10" s="1">
        <v>40</v>
      </c>
      <c r="O10" s="1"/>
      <c r="P10" s="1">
        <f t="shared" si="3"/>
        <v>3.6334000000000004</v>
      </c>
      <c r="Q10" s="5"/>
      <c r="R10" s="5">
        <f t="shared" ref="R10:R69" si="10">ROUND(Q10,0)</f>
        <v>0</v>
      </c>
      <c r="S10" s="5">
        <f t="shared" si="5"/>
        <v>0</v>
      </c>
      <c r="T10" s="5"/>
      <c r="U10" s="5">
        <v>50</v>
      </c>
      <c r="V10" s="1"/>
      <c r="W10" s="1">
        <f t="shared" si="6"/>
        <v>27.494908350305497</v>
      </c>
      <c r="X10" s="1">
        <f t="shared" si="7"/>
        <v>27.494908350305497</v>
      </c>
      <c r="Y10" s="1">
        <v>6.4955999999999996</v>
      </c>
      <c r="Z10" s="1">
        <v>7.7834000000000003</v>
      </c>
      <c r="AA10" s="1">
        <v>5.4352</v>
      </c>
      <c r="AB10" s="1">
        <v>6.7331999999999992</v>
      </c>
      <c r="AC10" s="1">
        <v>7.1804000000000006</v>
      </c>
      <c r="AD10" s="1"/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36</v>
      </c>
      <c r="C11" s="1">
        <v>66.207999999999998</v>
      </c>
      <c r="D11" s="1">
        <v>122.36199999999999</v>
      </c>
      <c r="E11" s="1">
        <v>85.391000000000005</v>
      </c>
      <c r="F11" s="1">
        <v>85.534000000000006</v>
      </c>
      <c r="G11" s="6">
        <v>1</v>
      </c>
      <c r="H11" s="1">
        <v>60</v>
      </c>
      <c r="I11" s="1" t="s">
        <v>40</v>
      </c>
      <c r="J11" s="1">
        <v>111.7</v>
      </c>
      <c r="K11" s="1">
        <f t="shared" si="1"/>
        <v>-26.308999999999997</v>
      </c>
      <c r="L11" s="1">
        <f t="shared" si="2"/>
        <v>85.391000000000005</v>
      </c>
      <c r="M11" s="1"/>
      <c r="N11" s="1">
        <v>140</v>
      </c>
      <c r="O11" s="1"/>
      <c r="P11" s="1">
        <f t="shared" si="3"/>
        <v>17.078200000000002</v>
      </c>
      <c r="Q11" s="5">
        <f t="shared" ref="Q11:Q12" si="11">14*P11-O11-N11-F11</f>
        <v>13.560800000000015</v>
      </c>
      <c r="R11" s="5">
        <v>50</v>
      </c>
      <c r="S11" s="5">
        <f t="shared" si="5"/>
        <v>50</v>
      </c>
      <c r="T11" s="5"/>
      <c r="U11" s="5">
        <v>150</v>
      </c>
      <c r="V11" s="1"/>
      <c r="W11" s="1">
        <f t="shared" si="6"/>
        <v>16.133667482521574</v>
      </c>
      <c r="X11" s="1">
        <f t="shared" si="7"/>
        <v>13.205958473375413</v>
      </c>
      <c r="Y11" s="1">
        <v>20.050599999999999</v>
      </c>
      <c r="Z11" s="1">
        <v>18.4818</v>
      </c>
      <c r="AA11" s="1">
        <v>15.1028</v>
      </c>
      <c r="AB11" s="1">
        <v>14.533799999999999</v>
      </c>
      <c r="AC11" s="1">
        <v>17.588799999999999</v>
      </c>
      <c r="AD11" s="1"/>
      <c r="AE11" s="1">
        <f t="shared" si="8"/>
        <v>50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36</v>
      </c>
      <c r="C12" s="1">
        <v>700.69799999999998</v>
      </c>
      <c r="D12" s="1">
        <v>407.69200000000001</v>
      </c>
      <c r="E12" s="1">
        <v>517.548</v>
      </c>
      <c r="F12" s="1">
        <v>497.58300000000003</v>
      </c>
      <c r="G12" s="6">
        <v>1</v>
      </c>
      <c r="H12" s="1">
        <v>60</v>
      </c>
      <c r="I12" s="1" t="s">
        <v>40</v>
      </c>
      <c r="J12" s="1">
        <v>509.29199999999997</v>
      </c>
      <c r="K12" s="1">
        <f t="shared" si="1"/>
        <v>8.2560000000000286</v>
      </c>
      <c r="L12" s="1">
        <f t="shared" si="2"/>
        <v>414.65600000000001</v>
      </c>
      <c r="M12" s="1">
        <v>102.892</v>
      </c>
      <c r="N12" s="1">
        <v>230</v>
      </c>
      <c r="O12" s="1">
        <v>200</v>
      </c>
      <c r="P12" s="1">
        <f t="shared" si="3"/>
        <v>82.931200000000004</v>
      </c>
      <c r="Q12" s="5">
        <f t="shared" si="11"/>
        <v>233.45380000000006</v>
      </c>
      <c r="R12" s="5">
        <v>310</v>
      </c>
      <c r="S12" s="5">
        <f t="shared" si="5"/>
        <v>190</v>
      </c>
      <c r="T12" s="5">
        <v>120</v>
      </c>
      <c r="U12" s="5">
        <v>600</v>
      </c>
      <c r="V12" s="1"/>
      <c r="W12" s="1">
        <f t="shared" si="6"/>
        <v>14.923008469671245</v>
      </c>
      <c r="X12" s="1">
        <f t="shared" si="7"/>
        <v>11.184970192159284</v>
      </c>
      <c r="Y12" s="1">
        <v>89.657399999999996</v>
      </c>
      <c r="Z12" s="1">
        <v>89.451800000000006</v>
      </c>
      <c r="AA12" s="1">
        <v>86.606999999999999</v>
      </c>
      <c r="AB12" s="1">
        <v>89.027200000000008</v>
      </c>
      <c r="AC12" s="1">
        <v>92.518600000000006</v>
      </c>
      <c r="AD12" s="1"/>
      <c r="AE12" s="1">
        <f t="shared" si="8"/>
        <v>190</v>
      </c>
      <c r="AF12" s="1">
        <f t="shared" si="9"/>
        <v>120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32</v>
      </c>
      <c r="C13" s="1">
        <v>587</v>
      </c>
      <c r="D13" s="1">
        <v>200</v>
      </c>
      <c r="E13" s="1">
        <v>273</v>
      </c>
      <c r="F13" s="1">
        <v>483</v>
      </c>
      <c r="G13" s="6">
        <v>0.25</v>
      </c>
      <c r="H13" s="1">
        <v>120</v>
      </c>
      <c r="I13" s="1" t="s">
        <v>33</v>
      </c>
      <c r="J13" s="1">
        <v>269</v>
      </c>
      <c r="K13" s="1">
        <f t="shared" si="1"/>
        <v>4</v>
      </c>
      <c r="L13" s="1">
        <f t="shared" si="2"/>
        <v>273</v>
      </c>
      <c r="M13" s="1"/>
      <c r="N13" s="1">
        <v>100</v>
      </c>
      <c r="O13" s="1">
        <v>100</v>
      </c>
      <c r="P13" s="1">
        <f t="shared" si="3"/>
        <v>54.6</v>
      </c>
      <c r="Q13" s="5">
        <f t="shared" si="4"/>
        <v>26.800000000000068</v>
      </c>
      <c r="R13" s="5">
        <v>300</v>
      </c>
      <c r="S13" s="5">
        <f t="shared" si="5"/>
        <v>180</v>
      </c>
      <c r="T13" s="5">
        <v>120</v>
      </c>
      <c r="U13" s="5">
        <v>450</v>
      </c>
      <c r="V13" s="1"/>
      <c r="W13" s="1">
        <f t="shared" si="6"/>
        <v>18.003663003663004</v>
      </c>
      <c r="X13" s="1">
        <f t="shared" si="7"/>
        <v>12.509157509157509</v>
      </c>
      <c r="Y13" s="1">
        <v>50.6</v>
      </c>
      <c r="Z13" s="1">
        <v>73.599999999999994</v>
      </c>
      <c r="AA13" s="1">
        <v>68.599999999999994</v>
      </c>
      <c r="AB13" s="1">
        <v>85.2</v>
      </c>
      <c r="AC13" s="1">
        <v>64.400000000000006</v>
      </c>
      <c r="AD13" s="1"/>
      <c r="AE13" s="1">
        <f t="shared" si="8"/>
        <v>45</v>
      </c>
      <c r="AF13" s="1">
        <f t="shared" si="9"/>
        <v>30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36</v>
      </c>
      <c r="C14" s="1">
        <v>387.15699999999998</v>
      </c>
      <c r="D14" s="1">
        <v>785.09699999999998</v>
      </c>
      <c r="E14" s="1">
        <v>562.73199999999997</v>
      </c>
      <c r="F14" s="1">
        <v>560.15200000000004</v>
      </c>
      <c r="G14" s="6">
        <v>1</v>
      </c>
      <c r="H14" s="1">
        <v>45</v>
      </c>
      <c r="I14" s="1" t="s">
        <v>38</v>
      </c>
      <c r="J14" s="1">
        <v>532.21699999999998</v>
      </c>
      <c r="K14" s="1">
        <f t="shared" si="1"/>
        <v>30.514999999999986</v>
      </c>
      <c r="L14" s="1">
        <f t="shared" si="2"/>
        <v>382.51499999999999</v>
      </c>
      <c r="M14" s="1">
        <v>180.21700000000001</v>
      </c>
      <c r="N14" s="1">
        <v>100</v>
      </c>
      <c r="O14" s="1">
        <v>100</v>
      </c>
      <c r="P14" s="1">
        <f t="shared" si="3"/>
        <v>76.503</v>
      </c>
      <c r="Q14" s="5">
        <f>14*P14-O14-N14-F14</f>
        <v>310.88999999999987</v>
      </c>
      <c r="R14" s="5">
        <v>400</v>
      </c>
      <c r="S14" s="5">
        <f t="shared" si="5"/>
        <v>280</v>
      </c>
      <c r="T14" s="5">
        <v>120</v>
      </c>
      <c r="U14" s="5">
        <v>650</v>
      </c>
      <c r="V14" s="1"/>
      <c r="W14" s="1">
        <f t="shared" si="6"/>
        <v>15.164790923231768</v>
      </c>
      <c r="X14" s="1">
        <f t="shared" si="7"/>
        <v>9.9362377945962912</v>
      </c>
      <c r="Y14" s="1">
        <v>76.510400000000004</v>
      </c>
      <c r="Z14" s="1">
        <v>89.3934</v>
      </c>
      <c r="AA14" s="1">
        <v>74.755400000000009</v>
      </c>
      <c r="AB14" s="1">
        <v>73.811599999999999</v>
      </c>
      <c r="AC14" s="1">
        <v>72.651800000000009</v>
      </c>
      <c r="AD14" s="1"/>
      <c r="AE14" s="1">
        <f t="shared" si="8"/>
        <v>280</v>
      </c>
      <c r="AF14" s="1">
        <f t="shared" si="9"/>
        <v>120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36</v>
      </c>
      <c r="C15" s="1">
        <v>277.005</v>
      </c>
      <c r="D15" s="1">
        <v>70.72</v>
      </c>
      <c r="E15" s="1">
        <v>192.49100000000001</v>
      </c>
      <c r="F15" s="1">
        <v>125.27200000000001</v>
      </c>
      <c r="G15" s="6">
        <v>1</v>
      </c>
      <c r="H15" s="1">
        <v>60</v>
      </c>
      <c r="I15" s="1" t="s">
        <v>33</v>
      </c>
      <c r="J15" s="1">
        <v>180.9</v>
      </c>
      <c r="K15" s="1">
        <f t="shared" si="1"/>
        <v>11.591000000000008</v>
      </c>
      <c r="L15" s="1">
        <f t="shared" si="2"/>
        <v>192.49100000000001</v>
      </c>
      <c r="M15" s="1"/>
      <c r="N15" s="1">
        <v>140</v>
      </c>
      <c r="O15" s="1"/>
      <c r="P15" s="1">
        <f t="shared" si="3"/>
        <v>38.498200000000004</v>
      </c>
      <c r="Q15" s="5">
        <f t="shared" si="4"/>
        <v>235.20460000000008</v>
      </c>
      <c r="R15" s="5">
        <v>300</v>
      </c>
      <c r="S15" s="5">
        <f t="shared" si="5"/>
        <v>180</v>
      </c>
      <c r="T15" s="5">
        <v>120</v>
      </c>
      <c r="U15" s="5">
        <v>300</v>
      </c>
      <c r="V15" s="1"/>
      <c r="W15" s="1">
        <f t="shared" si="6"/>
        <v>14.683076091869227</v>
      </c>
      <c r="X15" s="1">
        <f t="shared" si="7"/>
        <v>6.8905039716142564</v>
      </c>
      <c r="Y15" s="1">
        <v>32.440399999999997</v>
      </c>
      <c r="Z15" s="1">
        <v>29.155000000000001</v>
      </c>
      <c r="AA15" s="1">
        <v>34.976799999999997</v>
      </c>
      <c r="AB15" s="1">
        <v>46.822400000000002</v>
      </c>
      <c r="AC15" s="1">
        <v>23.773599999999998</v>
      </c>
      <c r="AD15" s="1"/>
      <c r="AE15" s="1">
        <f t="shared" si="8"/>
        <v>180</v>
      </c>
      <c r="AF15" s="1">
        <f t="shared" si="9"/>
        <v>120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32</v>
      </c>
      <c r="C16" s="1">
        <v>330</v>
      </c>
      <c r="D16" s="1">
        <v>496</v>
      </c>
      <c r="E16" s="1">
        <v>241</v>
      </c>
      <c r="F16" s="1">
        <v>554</v>
      </c>
      <c r="G16" s="6">
        <v>0.25</v>
      </c>
      <c r="H16" s="1">
        <v>120</v>
      </c>
      <c r="I16" s="1" t="s">
        <v>33</v>
      </c>
      <c r="J16" s="1">
        <v>245</v>
      </c>
      <c r="K16" s="1">
        <f t="shared" si="1"/>
        <v>-4</v>
      </c>
      <c r="L16" s="1">
        <f t="shared" si="2"/>
        <v>241</v>
      </c>
      <c r="M16" s="1"/>
      <c r="N16" s="1">
        <v>110</v>
      </c>
      <c r="O16" s="1"/>
      <c r="P16" s="1">
        <f t="shared" si="3"/>
        <v>48.2</v>
      </c>
      <c r="Q16" s="5">
        <v>150</v>
      </c>
      <c r="R16" s="5">
        <v>300</v>
      </c>
      <c r="S16" s="5">
        <f t="shared" si="5"/>
        <v>180</v>
      </c>
      <c r="T16" s="5">
        <v>120</v>
      </c>
      <c r="U16" s="5">
        <v>450</v>
      </c>
      <c r="V16" s="1"/>
      <c r="W16" s="1">
        <f t="shared" si="6"/>
        <v>20</v>
      </c>
      <c r="X16" s="1">
        <f t="shared" si="7"/>
        <v>13.775933609958505</v>
      </c>
      <c r="Y16" s="1">
        <v>62.2</v>
      </c>
      <c r="Z16" s="1">
        <v>78.8</v>
      </c>
      <c r="AA16" s="1">
        <v>74.2</v>
      </c>
      <c r="AB16" s="1">
        <v>55.8</v>
      </c>
      <c r="AC16" s="1">
        <v>68.8</v>
      </c>
      <c r="AD16" s="1"/>
      <c r="AE16" s="1">
        <f t="shared" si="8"/>
        <v>45</v>
      </c>
      <c r="AF16" s="1">
        <f t="shared" si="9"/>
        <v>30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32</v>
      </c>
      <c r="C17" s="1">
        <v>95</v>
      </c>
      <c r="D17" s="1"/>
      <c r="E17" s="1">
        <v>66</v>
      </c>
      <c r="F17" s="1">
        <v>3</v>
      </c>
      <c r="G17" s="6">
        <v>0.4</v>
      </c>
      <c r="H17" s="1" t="e">
        <v>#N/A</v>
      </c>
      <c r="I17" s="1" t="s">
        <v>33</v>
      </c>
      <c r="J17" s="1">
        <v>77</v>
      </c>
      <c r="K17" s="1">
        <f t="shared" si="1"/>
        <v>-11</v>
      </c>
      <c r="L17" s="1">
        <f t="shared" si="2"/>
        <v>66</v>
      </c>
      <c r="M17" s="1"/>
      <c r="N17" s="1">
        <v>120</v>
      </c>
      <c r="O17" s="1">
        <v>100</v>
      </c>
      <c r="P17" s="1">
        <f t="shared" si="3"/>
        <v>13.2</v>
      </c>
      <c r="Q17" s="5">
        <v>25</v>
      </c>
      <c r="R17" s="5">
        <v>75</v>
      </c>
      <c r="S17" s="5">
        <f t="shared" si="5"/>
        <v>75</v>
      </c>
      <c r="T17" s="5"/>
      <c r="U17" s="5">
        <v>250</v>
      </c>
      <c r="V17" s="11">
        <f>Y17/(AA17/100)-100</f>
        <v>37.804878048780523</v>
      </c>
      <c r="W17" s="1">
        <f t="shared" si="6"/>
        <v>22.575757575757578</v>
      </c>
      <c r="X17" s="1">
        <f t="shared" si="7"/>
        <v>16.893939393939394</v>
      </c>
      <c r="Y17" s="1">
        <v>22.6</v>
      </c>
      <c r="Z17" s="1">
        <v>5.4</v>
      </c>
      <c r="AA17" s="1">
        <v>16.399999999999999</v>
      </c>
      <c r="AB17" s="1">
        <v>13</v>
      </c>
      <c r="AC17" s="1">
        <v>11.6</v>
      </c>
      <c r="AD17" s="1"/>
      <c r="AE17" s="1">
        <f t="shared" si="8"/>
        <v>30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36</v>
      </c>
      <c r="C18" s="1">
        <v>428.17399999999998</v>
      </c>
      <c r="D18" s="1">
        <v>731.59400000000005</v>
      </c>
      <c r="E18" s="1">
        <v>587.67700000000002</v>
      </c>
      <c r="F18" s="1">
        <v>519.404</v>
      </c>
      <c r="G18" s="6">
        <v>1</v>
      </c>
      <c r="H18" s="1">
        <v>45</v>
      </c>
      <c r="I18" s="1" t="s">
        <v>38</v>
      </c>
      <c r="J18" s="1">
        <v>538.72</v>
      </c>
      <c r="K18" s="1">
        <f t="shared" si="1"/>
        <v>48.956999999999994</v>
      </c>
      <c r="L18" s="1">
        <f t="shared" si="2"/>
        <v>406.75700000000006</v>
      </c>
      <c r="M18" s="1">
        <v>180.92</v>
      </c>
      <c r="N18" s="1">
        <v>160</v>
      </c>
      <c r="O18" s="1">
        <v>100</v>
      </c>
      <c r="P18" s="1">
        <f t="shared" si="3"/>
        <v>81.351400000000012</v>
      </c>
      <c r="Q18" s="5">
        <f>14*P18-O18-N18-F18</f>
        <v>359.51560000000018</v>
      </c>
      <c r="R18" s="5">
        <v>450</v>
      </c>
      <c r="S18" s="5">
        <f t="shared" si="5"/>
        <v>320</v>
      </c>
      <c r="T18" s="5">
        <v>130</v>
      </c>
      <c r="U18" s="5">
        <v>700</v>
      </c>
      <c r="V18" s="1"/>
      <c r="W18" s="1">
        <f t="shared" si="6"/>
        <v>15.112266045820967</v>
      </c>
      <c r="X18" s="1">
        <f t="shared" si="7"/>
        <v>9.5807078919354787</v>
      </c>
      <c r="Y18" s="1">
        <v>79.418800000000005</v>
      </c>
      <c r="Z18" s="1">
        <v>91.631599999999992</v>
      </c>
      <c r="AA18" s="1">
        <v>82.857200000000006</v>
      </c>
      <c r="AB18" s="1">
        <v>79.674399999999991</v>
      </c>
      <c r="AC18" s="1">
        <v>86.411000000000001</v>
      </c>
      <c r="AD18" s="1"/>
      <c r="AE18" s="1">
        <f t="shared" si="8"/>
        <v>320</v>
      </c>
      <c r="AF18" s="1">
        <f t="shared" si="9"/>
        <v>130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32</v>
      </c>
      <c r="C19" s="1">
        <v>321</v>
      </c>
      <c r="D19" s="1">
        <v>448</v>
      </c>
      <c r="E19" s="1">
        <v>300</v>
      </c>
      <c r="F19" s="1">
        <v>389</v>
      </c>
      <c r="G19" s="6">
        <v>0.12</v>
      </c>
      <c r="H19" s="1">
        <v>60</v>
      </c>
      <c r="I19" s="1" t="s">
        <v>33</v>
      </c>
      <c r="J19" s="1">
        <v>289</v>
      </c>
      <c r="K19" s="1">
        <f t="shared" si="1"/>
        <v>11</v>
      </c>
      <c r="L19" s="1">
        <f t="shared" si="2"/>
        <v>300</v>
      </c>
      <c r="M19" s="1"/>
      <c r="N19" s="1">
        <v>293</v>
      </c>
      <c r="O19" s="1">
        <v>200</v>
      </c>
      <c r="P19" s="1">
        <f t="shared" si="3"/>
        <v>60</v>
      </c>
      <c r="Q19" s="5">
        <v>200</v>
      </c>
      <c r="R19" s="5">
        <v>260</v>
      </c>
      <c r="S19" s="5">
        <f t="shared" si="5"/>
        <v>160</v>
      </c>
      <c r="T19" s="5">
        <v>100</v>
      </c>
      <c r="U19" s="5">
        <v>300</v>
      </c>
      <c r="V19" s="1"/>
      <c r="W19" s="1">
        <f t="shared" si="6"/>
        <v>19.033333333333335</v>
      </c>
      <c r="X19" s="1">
        <f t="shared" si="7"/>
        <v>14.7</v>
      </c>
      <c r="Y19" s="1">
        <v>91.2</v>
      </c>
      <c r="Z19" s="1">
        <v>29.6</v>
      </c>
      <c r="AA19" s="1">
        <v>88.8</v>
      </c>
      <c r="AB19" s="1">
        <v>130.6</v>
      </c>
      <c r="AC19" s="1">
        <v>71.599999999999994</v>
      </c>
      <c r="AD19" s="1"/>
      <c r="AE19" s="1">
        <f t="shared" si="8"/>
        <v>19.2</v>
      </c>
      <c r="AF19" s="1">
        <f t="shared" si="9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36</v>
      </c>
      <c r="C20" s="1"/>
      <c r="D20" s="1">
        <v>494.51299999999998</v>
      </c>
      <c r="E20" s="1">
        <v>122.71299999999999</v>
      </c>
      <c r="F20" s="1">
        <v>371</v>
      </c>
      <c r="G20" s="6">
        <v>1</v>
      </c>
      <c r="H20" s="1">
        <v>45</v>
      </c>
      <c r="I20" s="1" t="s">
        <v>38</v>
      </c>
      <c r="J20" s="1">
        <v>114</v>
      </c>
      <c r="K20" s="1">
        <f t="shared" si="1"/>
        <v>8.7129999999999939</v>
      </c>
      <c r="L20" s="1">
        <f t="shared" si="2"/>
        <v>122.71299999999999</v>
      </c>
      <c r="M20" s="1"/>
      <c r="N20" s="1">
        <v>50</v>
      </c>
      <c r="O20" s="1"/>
      <c r="P20" s="1">
        <f t="shared" si="3"/>
        <v>24.5426</v>
      </c>
      <c r="Q20" s="5"/>
      <c r="R20" s="5">
        <v>60</v>
      </c>
      <c r="S20" s="5">
        <f t="shared" si="5"/>
        <v>60</v>
      </c>
      <c r="T20" s="5"/>
      <c r="U20" s="5">
        <v>300</v>
      </c>
      <c r="V20" s="1"/>
      <c r="W20" s="1">
        <f t="shared" si="6"/>
        <v>19.598575538044052</v>
      </c>
      <c r="X20" s="1">
        <f t="shared" si="7"/>
        <v>17.153846780699681</v>
      </c>
      <c r="Y20" s="1">
        <v>5.8628</v>
      </c>
      <c r="Z20" s="1">
        <v>37.542000000000002</v>
      </c>
      <c r="AA20" s="1">
        <v>6.0031999999999996</v>
      </c>
      <c r="AB20" s="1">
        <v>2.2302</v>
      </c>
      <c r="AC20" s="1">
        <v>0</v>
      </c>
      <c r="AD20" s="1"/>
      <c r="AE20" s="1">
        <f t="shared" si="8"/>
        <v>60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650</v>
      </c>
      <c r="D21" s="1">
        <v>352</v>
      </c>
      <c r="E21" s="1">
        <v>305</v>
      </c>
      <c r="F21" s="1">
        <v>659</v>
      </c>
      <c r="G21" s="6">
        <v>0.25</v>
      </c>
      <c r="H21" s="1">
        <v>120</v>
      </c>
      <c r="I21" s="1" t="s">
        <v>33</v>
      </c>
      <c r="J21" s="1">
        <v>303</v>
      </c>
      <c r="K21" s="1">
        <f t="shared" si="1"/>
        <v>2</v>
      </c>
      <c r="L21" s="1">
        <f t="shared" si="2"/>
        <v>305</v>
      </c>
      <c r="M21" s="1"/>
      <c r="N21" s="1">
        <v>100</v>
      </c>
      <c r="O21" s="1">
        <v>80</v>
      </c>
      <c r="P21" s="1">
        <f t="shared" si="3"/>
        <v>61</v>
      </c>
      <c r="Q21" s="5">
        <v>120</v>
      </c>
      <c r="R21" s="5">
        <v>250</v>
      </c>
      <c r="S21" s="5">
        <f t="shared" si="5"/>
        <v>150</v>
      </c>
      <c r="T21" s="5">
        <v>100</v>
      </c>
      <c r="U21" s="5">
        <v>400</v>
      </c>
      <c r="V21" s="1"/>
      <c r="W21" s="1">
        <f t="shared" si="6"/>
        <v>17.852459016393443</v>
      </c>
      <c r="X21" s="1">
        <f t="shared" si="7"/>
        <v>13.754098360655737</v>
      </c>
      <c r="Y21" s="1">
        <v>63.6</v>
      </c>
      <c r="Z21" s="1">
        <v>94.6</v>
      </c>
      <c r="AA21" s="1">
        <v>86.8</v>
      </c>
      <c r="AB21" s="1">
        <v>64.400000000000006</v>
      </c>
      <c r="AC21" s="1">
        <v>92.6</v>
      </c>
      <c r="AD21" s="1"/>
      <c r="AE21" s="1">
        <f t="shared" si="8"/>
        <v>37.5</v>
      </c>
      <c r="AF21" s="1">
        <f t="shared" si="9"/>
        <v>25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36</v>
      </c>
      <c r="C22" s="1">
        <v>67.2</v>
      </c>
      <c r="D22" s="1"/>
      <c r="E22" s="1">
        <v>26.741</v>
      </c>
      <c r="F22" s="1">
        <v>35.854999999999997</v>
      </c>
      <c r="G22" s="6">
        <v>1</v>
      </c>
      <c r="H22" s="1">
        <v>120</v>
      </c>
      <c r="I22" s="1" t="s">
        <v>33</v>
      </c>
      <c r="J22" s="1">
        <v>29.7</v>
      </c>
      <c r="K22" s="1">
        <f t="shared" si="1"/>
        <v>-2.9589999999999996</v>
      </c>
      <c r="L22" s="1">
        <f t="shared" si="2"/>
        <v>26.741</v>
      </c>
      <c r="M22" s="1"/>
      <c r="N22" s="1">
        <v>50</v>
      </c>
      <c r="O22" s="1"/>
      <c r="P22" s="1">
        <f t="shared" si="3"/>
        <v>5.3482000000000003</v>
      </c>
      <c r="Q22" s="5">
        <v>15</v>
      </c>
      <c r="R22" s="5">
        <v>20</v>
      </c>
      <c r="S22" s="5">
        <f t="shared" si="5"/>
        <v>20</v>
      </c>
      <c r="T22" s="5"/>
      <c r="U22" s="5">
        <v>70</v>
      </c>
      <c r="V22" s="1"/>
      <c r="W22" s="1">
        <f t="shared" si="6"/>
        <v>19.792640514565644</v>
      </c>
      <c r="X22" s="1">
        <f t="shared" si="7"/>
        <v>16.053064582476345</v>
      </c>
      <c r="Y22" s="1">
        <v>6.7502000000000004</v>
      </c>
      <c r="Z22" s="1">
        <v>6.9054000000000002</v>
      </c>
      <c r="AA22" s="1">
        <v>4.5582000000000003</v>
      </c>
      <c r="AB22" s="1">
        <v>0.8076000000000001</v>
      </c>
      <c r="AC22" s="1">
        <v>5.3625999999999996</v>
      </c>
      <c r="AD22" s="1"/>
      <c r="AE22" s="1">
        <f t="shared" si="8"/>
        <v>20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>
        <v>420</v>
      </c>
      <c r="D23" s="1">
        <v>168</v>
      </c>
      <c r="E23" s="1">
        <v>309</v>
      </c>
      <c r="F23" s="1">
        <v>222</v>
      </c>
      <c r="G23" s="6">
        <v>0.4</v>
      </c>
      <c r="H23" s="1">
        <v>45</v>
      </c>
      <c r="I23" s="1" t="s">
        <v>33</v>
      </c>
      <c r="J23" s="1">
        <v>284</v>
      </c>
      <c r="K23" s="1">
        <f t="shared" si="1"/>
        <v>25</v>
      </c>
      <c r="L23" s="1">
        <f t="shared" si="2"/>
        <v>309</v>
      </c>
      <c r="M23" s="1"/>
      <c r="N23" s="1">
        <v>250</v>
      </c>
      <c r="O23" s="1">
        <v>250</v>
      </c>
      <c r="P23" s="1">
        <f t="shared" si="3"/>
        <v>61.8</v>
      </c>
      <c r="Q23" s="5">
        <f t="shared" si="4"/>
        <v>81.399999999999977</v>
      </c>
      <c r="R23" s="5">
        <v>200</v>
      </c>
      <c r="S23" s="5">
        <f t="shared" si="5"/>
        <v>120</v>
      </c>
      <c r="T23" s="5">
        <v>80</v>
      </c>
      <c r="U23" s="5">
        <v>300</v>
      </c>
      <c r="V23" s="1"/>
      <c r="W23" s="1">
        <f t="shared" si="6"/>
        <v>14.919093851132686</v>
      </c>
      <c r="X23" s="1">
        <f t="shared" si="7"/>
        <v>11.68284789644013</v>
      </c>
      <c r="Y23" s="1">
        <v>74.2</v>
      </c>
      <c r="Z23" s="1">
        <v>55</v>
      </c>
      <c r="AA23" s="1">
        <v>36</v>
      </c>
      <c r="AB23" s="1">
        <v>81.2</v>
      </c>
      <c r="AC23" s="1">
        <v>44.8</v>
      </c>
      <c r="AD23" s="1"/>
      <c r="AE23" s="1">
        <f t="shared" si="8"/>
        <v>48</v>
      </c>
      <c r="AF23" s="1">
        <f t="shared" si="9"/>
        <v>32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36</v>
      </c>
      <c r="C24" s="1">
        <v>262.90499999999997</v>
      </c>
      <c r="D24" s="1">
        <v>379.56299999999999</v>
      </c>
      <c r="E24" s="1">
        <v>352.96100000000001</v>
      </c>
      <c r="F24" s="1">
        <v>233.63200000000001</v>
      </c>
      <c r="G24" s="6">
        <v>1</v>
      </c>
      <c r="H24" s="1">
        <v>45</v>
      </c>
      <c r="I24" s="1" t="s">
        <v>33</v>
      </c>
      <c r="J24" s="1">
        <v>334</v>
      </c>
      <c r="K24" s="1">
        <f t="shared" si="1"/>
        <v>18.961000000000013</v>
      </c>
      <c r="L24" s="1">
        <f t="shared" si="2"/>
        <v>352.96100000000001</v>
      </c>
      <c r="M24" s="1"/>
      <c r="N24" s="1">
        <v>100</v>
      </c>
      <c r="O24" s="1"/>
      <c r="P24" s="1">
        <f t="shared" si="3"/>
        <v>70.592200000000005</v>
      </c>
      <c r="Q24" s="5">
        <f t="shared" si="4"/>
        <v>584.06660000000011</v>
      </c>
      <c r="R24" s="5">
        <v>650</v>
      </c>
      <c r="S24" s="5">
        <f t="shared" si="5"/>
        <v>350</v>
      </c>
      <c r="T24" s="5">
        <v>300</v>
      </c>
      <c r="U24" s="5">
        <v>650</v>
      </c>
      <c r="V24" s="1"/>
      <c r="W24" s="1">
        <f t="shared" si="6"/>
        <v>13.934004040106414</v>
      </c>
      <c r="X24" s="1">
        <f t="shared" si="7"/>
        <v>4.7261878791141232</v>
      </c>
      <c r="Y24" s="1">
        <v>46.642399999999988</v>
      </c>
      <c r="Z24" s="1">
        <v>60.012</v>
      </c>
      <c r="AA24" s="1">
        <v>51.980400000000003</v>
      </c>
      <c r="AB24" s="1">
        <v>8.9715999999999987</v>
      </c>
      <c r="AC24" s="1">
        <v>50.810199999999988</v>
      </c>
      <c r="AD24" s="1"/>
      <c r="AE24" s="1">
        <f t="shared" si="8"/>
        <v>350</v>
      </c>
      <c r="AF24" s="1">
        <f t="shared" si="9"/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36</v>
      </c>
      <c r="C25" s="1">
        <v>353.74099999999999</v>
      </c>
      <c r="D25" s="1">
        <v>352.26</v>
      </c>
      <c r="E25" s="1">
        <v>386.25099999999998</v>
      </c>
      <c r="F25" s="1">
        <v>269.50700000000001</v>
      </c>
      <c r="G25" s="6">
        <v>1</v>
      </c>
      <c r="H25" s="1">
        <v>60</v>
      </c>
      <c r="I25" s="1" t="s">
        <v>40</v>
      </c>
      <c r="J25" s="1">
        <v>378.52699999999999</v>
      </c>
      <c r="K25" s="1">
        <f t="shared" si="1"/>
        <v>7.7239999999999895</v>
      </c>
      <c r="L25" s="1">
        <f t="shared" si="2"/>
        <v>284.62399999999997</v>
      </c>
      <c r="M25" s="1">
        <v>101.627</v>
      </c>
      <c r="N25" s="1">
        <v>150</v>
      </c>
      <c r="O25" s="1">
        <v>150</v>
      </c>
      <c r="P25" s="1">
        <f t="shared" si="3"/>
        <v>56.924799999999991</v>
      </c>
      <c r="Q25" s="5">
        <f>14*P25-O25-N25-F25</f>
        <v>227.44019999999983</v>
      </c>
      <c r="R25" s="5">
        <v>300</v>
      </c>
      <c r="S25" s="5">
        <f t="shared" si="5"/>
        <v>180</v>
      </c>
      <c r="T25" s="5">
        <v>120</v>
      </c>
      <c r="U25" s="5">
        <v>500</v>
      </c>
      <c r="V25" s="1"/>
      <c r="W25" s="1">
        <f t="shared" si="6"/>
        <v>15.274660604868181</v>
      </c>
      <c r="X25" s="1">
        <f t="shared" si="7"/>
        <v>10.004549862274443</v>
      </c>
      <c r="Y25" s="1">
        <v>56.268600000000013</v>
      </c>
      <c r="Z25" s="1">
        <v>58.395000000000003</v>
      </c>
      <c r="AA25" s="1">
        <v>51.870599999999989</v>
      </c>
      <c r="AB25" s="1">
        <v>54.357999999999997</v>
      </c>
      <c r="AC25" s="1">
        <v>47.281999999999996</v>
      </c>
      <c r="AD25" s="1"/>
      <c r="AE25" s="1">
        <f t="shared" si="8"/>
        <v>180</v>
      </c>
      <c r="AF25" s="1">
        <f t="shared" si="9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248</v>
      </c>
      <c r="D26" s="1">
        <v>152</v>
      </c>
      <c r="E26" s="1">
        <v>105</v>
      </c>
      <c r="F26" s="1">
        <v>289</v>
      </c>
      <c r="G26" s="6">
        <v>0.22</v>
      </c>
      <c r="H26" s="1">
        <v>120</v>
      </c>
      <c r="I26" s="1" t="s">
        <v>33</v>
      </c>
      <c r="J26" s="1">
        <v>108</v>
      </c>
      <c r="K26" s="1">
        <f t="shared" si="1"/>
        <v>-3</v>
      </c>
      <c r="L26" s="1">
        <f t="shared" si="2"/>
        <v>105</v>
      </c>
      <c r="M26" s="1"/>
      <c r="N26" s="1">
        <v>0</v>
      </c>
      <c r="O26" s="1"/>
      <c r="P26" s="1">
        <f t="shared" si="3"/>
        <v>21</v>
      </c>
      <c r="Q26" s="5">
        <v>80</v>
      </c>
      <c r="R26" s="5">
        <v>120</v>
      </c>
      <c r="S26" s="5">
        <f t="shared" si="5"/>
        <v>120</v>
      </c>
      <c r="T26" s="5"/>
      <c r="U26" s="5">
        <v>200</v>
      </c>
      <c r="V26" s="1"/>
      <c r="W26" s="1">
        <f t="shared" si="6"/>
        <v>19.476190476190474</v>
      </c>
      <c r="X26" s="1">
        <f t="shared" si="7"/>
        <v>13.761904761904763</v>
      </c>
      <c r="Y26" s="1">
        <v>1.2</v>
      </c>
      <c r="Z26" s="1">
        <v>17.2</v>
      </c>
      <c r="AA26" s="1">
        <v>24.2</v>
      </c>
      <c r="AB26" s="1">
        <v>15.6</v>
      </c>
      <c r="AC26" s="1">
        <v>7.2</v>
      </c>
      <c r="AD26" s="1"/>
      <c r="AE26" s="1">
        <f t="shared" si="8"/>
        <v>26.4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36</v>
      </c>
      <c r="C27" s="1">
        <v>176.197</v>
      </c>
      <c r="D27" s="1">
        <v>21.702999999999999</v>
      </c>
      <c r="E27" s="1">
        <v>58.167999999999999</v>
      </c>
      <c r="F27" s="1">
        <v>134.34</v>
      </c>
      <c r="G27" s="6">
        <v>1</v>
      </c>
      <c r="H27" s="1">
        <v>60</v>
      </c>
      <c r="I27" s="1" t="s">
        <v>40</v>
      </c>
      <c r="J27" s="1">
        <v>52.2</v>
      </c>
      <c r="K27" s="1">
        <f t="shared" si="1"/>
        <v>5.9679999999999964</v>
      </c>
      <c r="L27" s="1">
        <f t="shared" si="2"/>
        <v>58.167999999999999</v>
      </c>
      <c r="M27" s="1"/>
      <c r="N27" s="1">
        <v>20</v>
      </c>
      <c r="O27" s="1"/>
      <c r="P27" s="1">
        <f t="shared" si="3"/>
        <v>11.633599999999999</v>
      </c>
      <c r="Q27" s="5">
        <f>14*P27-O27-N27-F27</f>
        <v>8.530399999999986</v>
      </c>
      <c r="R27" s="5">
        <v>0</v>
      </c>
      <c r="S27" s="5">
        <f t="shared" si="5"/>
        <v>0</v>
      </c>
      <c r="T27" s="5"/>
      <c r="U27" s="13">
        <v>0</v>
      </c>
      <c r="V27" s="11"/>
      <c r="W27" s="1">
        <f t="shared" si="6"/>
        <v>13.266744601842939</v>
      </c>
      <c r="X27" s="1">
        <f t="shared" si="7"/>
        <v>13.266744601842939</v>
      </c>
      <c r="Y27" s="1">
        <v>9.7775999999999996</v>
      </c>
      <c r="Z27" s="1">
        <v>9.7438000000000002</v>
      </c>
      <c r="AA27" s="1">
        <v>15.422000000000001</v>
      </c>
      <c r="AB27" s="1">
        <v>15.2448</v>
      </c>
      <c r="AC27" s="1">
        <v>12.208600000000001</v>
      </c>
      <c r="AD27" s="1" t="s">
        <v>130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450</v>
      </c>
      <c r="D28" s="1">
        <v>96</v>
      </c>
      <c r="E28" s="1">
        <v>190</v>
      </c>
      <c r="F28" s="1">
        <v>286</v>
      </c>
      <c r="G28" s="6">
        <v>0.33</v>
      </c>
      <c r="H28" s="1" t="e">
        <v>#N/A</v>
      </c>
      <c r="I28" s="1" t="s">
        <v>33</v>
      </c>
      <c r="J28" s="1">
        <v>183</v>
      </c>
      <c r="K28" s="1">
        <f t="shared" si="1"/>
        <v>7</v>
      </c>
      <c r="L28" s="1">
        <f t="shared" si="2"/>
        <v>190</v>
      </c>
      <c r="M28" s="1"/>
      <c r="N28" s="1">
        <v>50</v>
      </c>
      <c r="O28" s="1"/>
      <c r="P28" s="1">
        <f t="shared" si="3"/>
        <v>38</v>
      </c>
      <c r="Q28" s="5">
        <f t="shared" si="4"/>
        <v>158</v>
      </c>
      <c r="R28" s="5">
        <v>230</v>
      </c>
      <c r="S28" s="5">
        <f t="shared" si="5"/>
        <v>150</v>
      </c>
      <c r="T28" s="5">
        <v>80</v>
      </c>
      <c r="U28" s="5">
        <v>300</v>
      </c>
      <c r="V28" s="1"/>
      <c r="W28" s="1">
        <f t="shared" si="6"/>
        <v>14.894736842105264</v>
      </c>
      <c r="X28" s="1">
        <f t="shared" si="7"/>
        <v>8.8421052631578956</v>
      </c>
      <c r="Y28" s="1">
        <v>26.4</v>
      </c>
      <c r="Z28" s="1">
        <v>4.5999999999999996</v>
      </c>
      <c r="AA28" s="1">
        <v>0</v>
      </c>
      <c r="AB28" s="1">
        <v>0</v>
      </c>
      <c r="AC28" s="1">
        <v>0</v>
      </c>
      <c r="AD28" s="1"/>
      <c r="AE28" s="1">
        <f t="shared" si="8"/>
        <v>49.5</v>
      </c>
      <c r="AF28" s="1">
        <f t="shared" si="9"/>
        <v>26.400000000000002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36</v>
      </c>
      <c r="C29" s="1">
        <v>270.01600000000002</v>
      </c>
      <c r="D29" s="1">
        <v>439.31599999999997</v>
      </c>
      <c r="E29" s="1">
        <v>262.67700000000002</v>
      </c>
      <c r="F29" s="1">
        <v>394.13299999999998</v>
      </c>
      <c r="G29" s="6">
        <v>1</v>
      </c>
      <c r="H29" s="1">
        <v>45</v>
      </c>
      <c r="I29" s="1" t="s">
        <v>38</v>
      </c>
      <c r="J29" s="1">
        <v>240</v>
      </c>
      <c r="K29" s="1">
        <f t="shared" si="1"/>
        <v>22.677000000000021</v>
      </c>
      <c r="L29" s="1">
        <f t="shared" si="2"/>
        <v>262.67700000000002</v>
      </c>
      <c r="M29" s="1"/>
      <c r="N29" s="1">
        <v>130</v>
      </c>
      <c r="O29" s="1">
        <v>120</v>
      </c>
      <c r="P29" s="1">
        <f t="shared" si="3"/>
        <v>52.535400000000003</v>
      </c>
      <c r="Q29" s="5">
        <f>14*P29-O29-N29-F29</f>
        <v>91.3626000000001</v>
      </c>
      <c r="R29" s="5">
        <v>190</v>
      </c>
      <c r="S29" s="5">
        <f t="shared" si="5"/>
        <v>140</v>
      </c>
      <c r="T29" s="5">
        <v>50</v>
      </c>
      <c r="U29" s="5">
        <v>600</v>
      </c>
      <c r="V29" s="1"/>
      <c r="W29" s="1">
        <f t="shared" si="6"/>
        <v>15.877541619555576</v>
      </c>
      <c r="X29" s="1">
        <f t="shared" si="7"/>
        <v>12.260932628284928</v>
      </c>
      <c r="Y29" s="1">
        <v>64.614400000000003</v>
      </c>
      <c r="Z29" s="1">
        <v>66.712799999999987</v>
      </c>
      <c r="AA29" s="1">
        <v>55.299599999999998</v>
      </c>
      <c r="AB29" s="1">
        <v>32.9604</v>
      </c>
      <c r="AC29" s="1">
        <v>31.264399999999998</v>
      </c>
      <c r="AD29" s="1"/>
      <c r="AE29" s="1">
        <f t="shared" si="8"/>
        <v>140</v>
      </c>
      <c r="AF29" s="1">
        <f t="shared" si="9"/>
        <v>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/>
      <c r="D30" s="1">
        <v>90</v>
      </c>
      <c r="E30" s="1">
        <v>40</v>
      </c>
      <c r="F30" s="1">
        <v>28</v>
      </c>
      <c r="G30" s="6">
        <v>0.3</v>
      </c>
      <c r="H30" s="1">
        <v>45</v>
      </c>
      <c r="I30" s="1" t="s">
        <v>33</v>
      </c>
      <c r="J30" s="1">
        <v>62</v>
      </c>
      <c r="K30" s="1">
        <f t="shared" si="1"/>
        <v>-22</v>
      </c>
      <c r="L30" s="1">
        <f t="shared" si="2"/>
        <v>40</v>
      </c>
      <c r="M30" s="1"/>
      <c r="N30" s="1">
        <v>150</v>
      </c>
      <c r="O30" s="1"/>
      <c r="P30" s="1">
        <f t="shared" si="3"/>
        <v>8</v>
      </c>
      <c r="Q30" s="5">
        <v>100</v>
      </c>
      <c r="R30" s="5">
        <v>120</v>
      </c>
      <c r="S30" s="5">
        <f t="shared" si="5"/>
        <v>70</v>
      </c>
      <c r="T30" s="5">
        <v>50</v>
      </c>
      <c r="U30" s="5">
        <v>200</v>
      </c>
      <c r="V30" s="1"/>
      <c r="W30" s="1">
        <f t="shared" si="6"/>
        <v>37.25</v>
      </c>
      <c r="X30" s="1">
        <f t="shared" si="7"/>
        <v>22.25</v>
      </c>
      <c r="Y30" s="1">
        <v>-3</v>
      </c>
      <c r="Z30" s="1">
        <v>24</v>
      </c>
      <c r="AA30" s="1">
        <v>24.2</v>
      </c>
      <c r="AB30" s="1">
        <v>14</v>
      </c>
      <c r="AC30" s="1">
        <v>37.6</v>
      </c>
      <c r="AD30" s="1"/>
      <c r="AE30" s="1">
        <f t="shared" si="8"/>
        <v>21</v>
      </c>
      <c r="AF30" s="1">
        <f t="shared" si="9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32</v>
      </c>
      <c r="C31" s="1">
        <v>120</v>
      </c>
      <c r="D31" s="1">
        <v>260</v>
      </c>
      <c r="E31" s="1">
        <v>109</v>
      </c>
      <c r="F31" s="1">
        <v>248</v>
      </c>
      <c r="G31" s="6">
        <v>0.09</v>
      </c>
      <c r="H31" s="1">
        <v>45</v>
      </c>
      <c r="I31" s="1" t="s">
        <v>33</v>
      </c>
      <c r="J31" s="1">
        <v>107.5</v>
      </c>
      <c r="K31" s="1">
        <f t="shared" si="1"/>
        <v>1.5</v>
      </c>
      <c r="L31" s="1">
        <f t="shared" si="2"/>
        <v>109</v>
      </c>
      <c r="M31" s="1"/>
      <c r="N31" s="1">
        <v>20</v>
      </c>
      <c r="O31" s="1"/>
      <c r="P31" s="1">
        <f t="shared" si="3"/>
        <v>21.8</v>
      </c>
      <c r="Q31" s="5">
        <f t="shared" si="4"/>
        <v>15.400000000000034</v>
      </c>
      <c r="R31" s="5">
        <v>80</v>
      </c>
      <c r="S31" s="5">
        <f t="shared" si="5"/>
        <v>80</v>
      </c>
      <c r="T31" s="5"/>
      <c r="U31" s="5">
        <v>100</v>
      </c>
      <c r="V31" s="1"/>
      <c r="W31" s="1">
        <f t="shared" si="6"/>
        <v>15.963302752293577</v>
      </c>
      <c r="X31" s="1">
        <f t="shared" si="7"/>
        <v>12.293577981651376</v>
      </c>
      <c r="Y31" s="1">
        <v>9</v>
      </c>
      <c r="Z31" s="1">
        <v>34.4</v>
      </c>
      <c r="AA31" s="1">
        <v>22.2</v>
      </c>
      <c r="AB31" s="1">
        <v>17.600000000000001</v>
      </c>
      <c r="AC31" s="1">
        <v>29.4</v>
      </c>
      <c r="AD31" s="1"/>
      <c r="AE31" s="1">
        <f t="shared" si="8"/>
        <v>7.1999999999999993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36</v>
      </c>
      <c r="C32" s="1">
        <v>585.02599999999995</v>
      </c>
      <c r="D32" s="1">
        <v>452.07600000000002</v>
      </c>
      <c r="E32" s="1">
        <v>377.06</v>
      </c>
      <c r="F32" s="1">
        <v>585.79999999999995</v>
      </c>
      <c r="G32" s="6">
        <v>1</v>
      </c>
      <c r="H32" s="1">
        <v>45</v>
      </c>
      <c r="I32" s="1" t="s">
        <v>38</v>
      </c>
      <c r="J32" s="1">
        <v>363.5</v>
      </c>
      <c r="K32" s="1">
        <f t="shared" si="1"/>
        <v>13.560000000000002</v>
      </c>
      <c r="L32" s="1">
        <f t="shared" si="2"/>
        <v>377.06</v>
      </c>
      <c r="M32" s="1"/>
      <c r="N32" s="1">
        <v>150</v>
      </c>
      <c r="O32" s="1">
        <v>150</v>
      </c>
      <c r="P32" s="1">
        <f t="shared" si="3"/>
        <v>75.412000000000006</v>
      </c>
      <c r="Q32" s="5">
        <f t="shared" ref="Q32:Q33" si="12">14*P32-O32-N32-F32</f>
        <v>169.96800000000007</v>
      </c>
      <c r="R32" s="5">
        <v>250</v>
      </c>
      <c r="S32" s="5">
        <f t="shared" si="5"/>
        <v>150</v>
      </c>
      <c r="T32" s="5">
        <v>100</v>
      </c>
      <c r="U32" s="5">
        <v>400</v>
      </c>
      <c r="V32" s="1"/>
      <c r="W32" s="1">
        <f t="shared" si="6"/>
        <v>15.061263459396381</v>
      </c>
      <c r="X32" s="1">
        <f t="shared" si="7"/>
        <v>11.746141197687368</v>
      </c>
      <c r="Y32" s="1">
        <v>83.048599999999993</v>
      </c>
      <c r="Z32" s="1">
        <v>97.026399999999995</v>
      </c>
      <c r="AA32" s="1">
        <v>87.872399999999999</v>
      </c>
      <c r="AB32" s="1">
        <v>76.120199999999997</v>
      </c>
      <c r="AC32" s="1">
        <v>90.932400000000001</v>
      </c>
      <c r="AD32" s="1"/>
      <c r="AE32" s="1">
        <f t="shared" si="8"/>
        <v>150</v>
      </c>
      <c r="AF32" s="1">
        <f t="shared" si="9"/>
        <v>100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32</v>
      </c>
      <c r="C33" s="1">
        <v>738</v>
      </c>
      <c r="D33" s="1">
        <v>240</v>
      </c>
      <c r="E33" s="1">
        <v>424</v>
      </c>
      <c r="F33" s="1">
        <v>431</v>
      </c>
      <c r="G33" s="6">
        <v>0.4</v>
      </c>
      <c r="H33" s="1">
        <v>60</v>
      </c>
      <c r="I33" s="1" t="s">
        <v>40</v>
      </c>
      <c r="J33" s="1">
        <v>416</v>
      </c>
      <c r="K33" s="1">
        <f t="shared" si="1"/>
        <v>8</v>
      </c>
      <c r="L33" s="1">
        <f t="shared" si="2"/>
        <v>400</v>
      </c>
      <c r="M33" s="1">
        <v>24</v>
      </c>
      <c r="N33" s="1">
        <v>200</v>
      </c>
      <c r="O33" s="1">
        <v>200</v>
      </c>
      <c r="P33" s="1">
        <f t="shared" si="3"/>
        <v>80</v>
      </c>
      <c r="Q33" s="5">
        <f t="shared" si="12"/>
        <v>289</v>
      </c>
      <c r="R33" s="5">
        <v>370</v>
      </c>
      <c r="S33" s="5">
        <f t="shared" si="5"/>
        <v>270</v>
      </c>
      <c r="T33" s="5">
        <v>100</v>
      </c>
      <c r="U33" s="5">
        <v>450</v>
      </c>
      <c r="V33" s="1"/>
      <c r="W33" s="1">
        <f t="shared" si="6"/>
        <v>15.012499999999999</v>
      </c>
      <c r="X33" s="1">
        <f t="shared" si="7"/>
        <v>10.387499999999999</v>
      </c>
      <c r="Y33" s="1">
        <v>78.400000000000006</v>
      </c>
      <c r="Z33" s="1">
        <v>81.599999999999994</v>
      </c>
      <c r="AA33" s="1">
        <v>86</v>
      </c>
      <c r="AB33" s="1">
        <v>57.4</v>
      </c>
      <c r="AC33" s="1">
        <v>60.4</v>
      </c>
      <c r="AD33" s="1"/>
      <c r="AE33" s="1">
        <f t="shared" si="8"/>
        <v>108</v>
      </c>
      <c r="AF33" s="1">
        <f t="shared" si="9"/>
        <v>40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32</v>
      </c>
      <c r="C34" s="1">
        <v>46</v>
      </c>
      <c r="D34" s="1">
        <v>56</v>
      </c>
      <c r="E34" s="1">
        <v>73</v>
      </c>
      <c r="F34" s="1">
        <v>17</v>
      </c>
      <c r="G34" s="6">
        <v>0.5</v>
      </c>
      <c r="H34" s="1" t="e">
        <v>#N/A</v>
      </c>
      <c r="I34" s="1" t="s">
        <v>33</v>
      </c>
      <c r="J34" s="1">
        <v>98</v>
      </c>
      <c r="K34" s="1">
        <f t="shared" si="1"/>
        <v>-25</v>
      </c>
      <c r="L34" s="1">
        <f t="shared" si="2"/>
        <v>73</v>
      </c>
      <c r="M34" s="1"/>
      <c r="N34" s="1">
        <v>160</v>
      </c>
      <c r="O34" s="1"/>
      <c r="P34" s="1">
        <f t="shared" si="3"/>
        <v>14.6</v>
      </c>
      <c r="Q34" s="5">
        <f t="shared" si="4"/>
        <v>12.799999999999983</v>
      </c>
      <c r="R34" s="5">
        <v>50</v>
      </c>
      <c r="S34" s="5">
        <f t="shared" si="5"/>
        <v>50</v>
      </c>
      <c r="T34" s="5"/>
      <c r="U34" s="5">
        <v>150</v>
      </c>
      <c r="V34" s="11">
        <f>Y34/(Z34/100)-100</f>
        <v>85.714285714285694</v>
      </c>
      <c r="W34" s="1">
        <f t="shared" si="6"/>
        <v>15.547945205479452</v>
      </c>
      <c r="X34" s="1">
        <f t="shared" si="7"/>
        <v>12.123287671232877</v>
      </c>
      <c r="Y34" s="1">
        <v>18.2</v>
      </c>
      <c r="Z34" s="1">
        <v>9.8000000000000007</v>
      </c>
      <c r="AA34" s="1">
        <v>6.8</v>
      </c>
      <c r="AB34" s="1">
        <v>0.2</v>
      </c>
      <c r="AC34" s="1">
        <v>0</v>
      </c>
      <c r="AD34" s="1"/>
      <c r="AE34" s="1">
        <f t="shared" si="8"/>
        <v>25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32</v>
      </c>
      <c r="C35" s="1">
        <v>100</v>
      </c>
      <c r="D35" s="1">
        <v>56</v>
      </c>
      <c r="E35" s="1">
        <v>21</v>
      </c>
      <c r="F35" s="1">
        <v>132</v>
      </c>
      <c r="G35" s="6">
        <v>0.5</v>
      </c>
      <c r="H35" s="1" t="e">
        <v>#N/A</v>
      </c>
      <c r="I35" s="1" t="s">
        <v>33</v>
      </c>
      <c r="J35" s="1">
        <v>21</v>
      </c>
      <c r="K35" s="1">
        <f t="shared" si="1"/>
        <v>0</v>
      </c>
      <c r="L35" s="1">
        <f t="shared" si="2"/>
        <v>21</v>
      </c>
      <c r="M35" s="1"/>
      <c r="N35" s="1">
        <v>0</v>
      </c>
      <c r="O35" s="1"/>
      <c r="P35" s="1">
        <f t="shared" si="3"/>
        <v>4.2</v>
      </c>
      <c r="Q35" s="5"/>
      <c r="R35" s="5">
        <f t="shared" si="10"/>
        <v>0</v>
      </c>
      <c r="S35" s="5">
        <f t="shared" si="5"/>
        <v>0</v>
      </c>
      <c r="T35" s="5"/>
      <c r="U35" s="5">
        <v>50</v>
      </c>
      <c r="V35" s="1"/>
      <c r="W35" s="1">
        <f t="shared" si="6"/>
        <v>31.428571428571427</v>
      </c>
      <c r="X35" s="1">
        <f t="shared" si="7"/>
        <v>31.428571428571427</v>
      </c>
      <c r="Y35" s="1">
        <v>4.8</v>
      </c>
      <c r="Z35" s="1">
        <v>9.1999999999999993</v>
      </c>
      <c r="AA35" s="1">
        <v>5.2</v>
      </c>
      <c r="AB35" s="1">
        <v>0.2</v>
      </c>
      <c r="AC35" s="1">
        <v>0</v>
      </c>
      <c r="AD35" s="11" t="s">
        <v>105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32</v>
      </c>
      <c r="C36" s="1">
        <v>319</v>
      </c>
      <c r="D36" s="1">
        <v>676</v>
      </c>
      <c r="E36" s="1">
        <v>388</v>
      </c>
      <c r="F36" s="1">
        <v>498</v>
      </c>
      <c r="G36" s="6">
        <v>0.4</v>
      </c>
      <c r="H36" s="1">
        <v>60</v>
      </c>
      <c r="I36" s="1" t="s">
        <v>40</v>
      </c>
      <c r="J36" s="1">
        <v>469</v>
      </c>
      <c r="K36" s="1">
        <f t="shared" si="1"/>
        <v>-81</v>
      </c>
      <c r="L36" s="1">
        <f t="shared" si="2"/>
        <v>364</v>
      </c>
      <c r="M36" s="1">
        <v>24</v>
      </c>
      <c r="N36" s="1">
        <v>180</v>
      </c>
      <c r="O36" s="1">
        <v>100</v>
      </c>
      <c r="P36" s="1">
        <f t="shared" si="3"/>
        <v>72.8</v>
      </c>
      <c r="Q36" s="5">
        <f>15*P36-O36-N36-F36</f>
        <v>314</v>
      </c>
      <c r="R36" s="5">
        <v>450</v>
      </c>
      <c r="S36" s="5">
        <f t="shared" si="5"/>
        <v>300</v>
      </c>
      <c r="T36" s="5">
        <v>150</v>
      </c>
      <c r="U36" s="5">
        <v>500</v>
      </c>
      <c r="V36" s="1"/>
      <c r="W36" s="1">
        <f t="shared" si="6"/>
        <v>16.868131868131869</v>
      </c>
      <c r="X36" s="1">
        <f t="shared" si="7"/>
        <v>10.686813186813188</v>
      </c>
      <c r="Y36" s="1">
        <v>75</v>
      </c>
      <c r="Z36" s="1">
        <v>92.4</v>
      </c>
      <c r="AA36" s="1">
        <v>64.400000000000006</v>
      </c>
      <c r="AB36" s="1">
        <v>70</v>
      </c>
      <c r="AC36" s="1">
        <v>86.4</v>
      </c>
      <c r="AD36" s="1"/>
      <c r="AE36" s="1">
        <f t="shared" si="8"/>
        <v>120</v>
      </c>
      <c r="AF36" s="1">
        <f t="shared" si="9"/>
        <v>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32</v>
      </c>
      <c r="C37" s="1">
        <v>63</v>
      </c>
      <c r="D37" s="1">
        <v>296</v>
      </c>
      <c r="E37" s="1">
        <v>222</v>
      </c>
      <c r="F37" s="1">
        <v>75</v>
      </c>
      <c r="G37" s="6">
        <v>0.4</v>
      </c>
      <c r="H37" s="1">
        <v>60</v>
      </c>
      <c r="I37" s="1" t="s">
        <v>33</v>
      </c>
      <c r="J37" s="1">
        <v>288</v>
      </c>
      <c r="K37" s="1">
        <f t="shared" ref="K37:K67" si="13">E37-J37</f>
        <v>-66</v>
      </c>
      <c r="L37" s="1">
        <f t="shared" si="2"/>
        <v>198</v>
      </c>
      <c r="M37" s="1">
        <v>24</v>
      </c>
      <c r="N37" s="1">
        <v>471</v>
      </c>
      <c r="O37" s="1">
        <v>450</v>
      </c>
      <c r="P37" s="1">
        <f t="shared" si="3"/>
        <v>39.6</v>
      </c>
      <c r="Q37" s="5">
        <v>100</v>
      </c>
      <c r="R37" s="5">
        <v>140</v>
      </c>
      <c r="S37" s="5">
        <f t="shared" si="5"/>
        <v>140</v>
      </c>
      <c r="T37" s="5"/>
      <c r="U37" s="5">
        <v>400</v>
      </c>
      <c r="V37" s="11">
        <f>Y37/(Z37/100)-100</f>
        <v>97.222222222222229</v>
      </c>
      <c r="W37" s="1">
        <f t="shared" si="6"/>
        <v>28.686868686868685</v>
      </c>
      <c r="X37" s="1">
        <f t="shared" si="7"/>
        <v>25.151515151515152</v>
      </c>
      <c r="Y37" s="1">
        <v>99.4</v>
      </c>
      <c r="Z37" s="1">
        <v>50.4</v>
      </c>
      <c r="AA37" s="1">
        <v>36.200000000000003</v>
      </c>
      <c r="AB37" s="1">
        <v>69.8</v>
      </c>
      <c r="AC37" s="1">
        <v>46.4</v>
      </c>
      <c r="AD37" s="1"/>
      <c r="AE37" s="1">
        <f t="shared" si="8"/>
        <v>56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32</v>
      </c>
      <c r="C38" s="1">
        <v>500</v>
      </c>
      <c r="D38" s="1">
        <v>50</v>
      </c>
      <c r="E38" s="1">
        <v>211</v>
      </c>
      <c r="F38" s="1">
        <v>308</v>
      </c>
      <c r="G38" s="6">
        <v>0.1</v>
      </c>
      <c r="H38" s="1">
        <v>45</v>
      </c>
      <c r="I38" s="1" t="s">
        <v>33</v>
      </c>
      <c r="J38" s="1">
        <v>210</v>
      </c>
      <c r="K38" s="1">
        <f t="shared" si="13"/>
        <v>1</v>
      </c>
      <c r="L38" s="1">
        <f t="shared" si="2"/>
        <v>211</v>
      </c>
      <c r="M38" s="1"/>
      <c r="N38" s="1">
        <v>140</v>
      </c>
      <c r="O38" s="1"/>
      <c r="P38" s="1">
        <f t="shared" si="3"/>
        <v>42.2</v>
      </c>
      <c r="Q38" s="5">
        <f t="shared" si="4"/>
        <v>100.60000000000002</v>
      </c>
      <c r="R38" s="5">
        <v>200</v>
      </c>
      <c r="S38" s="5">
        <f t="shared" si="5"/>
        <v>150</v>
      </c>
      <c r="T38" s="5">
        <v>50</v>
      </c>
      <c r="U38" s="5">
        <v>200</v>
      </c>
      <c r="V38" s="1"/>
      <c r="W38" s="1">
        <f t="shared" si="6"/>
        <v>15.355450236966824</v>
      </c>
      <c r="X38" s="1">
        <f t="shared" si="7"/>
        <v>10.616113744075829</v>
      </c>
      <c r="Y38" s="1">
        <v>47</v>
      </c>
      <c r="Z38" s="1">
        <v>19</v>
      </c>
      <c r="AA38" s="1">
        <v>54.4</v>
      </c>
      <c r="AB38" s="1">
        <v>63.6</v>
      </c>
      <c r="AC38" s="1">
        <v>30.2</v>
      </c>
      <c r="AD38" s="1"/>
      <c r="AE38" s="1">
        <f t="shared" si="8"/>
        <v>15</v>
      </c>
      <c r="AF38" s="1">
        <f t="shared" si="9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32</v>
      </c>
      <c r="C39" s="1">
        <v>14</v>
      </c>
      <c r="D39" s="1">
        <v>448</v>
      </c>
      <c r="E39" s="1">
        <v>35</v>
      </c>
      <c r="F39" s="1">
        <v>413</v>
      </c>
      <c r="G39" s="6">
        <v>0.1</v>
      </c>
      <c r="H39" s="1">
        <v>60</v>
      </c>
      <c r="I39" s="1" t="s">
        <v>33</v>
      </c>
      <c r="J39" s="1">
        <v>37</v>
      </c>
      <c r="K39" s="1">
        <f t="shared" si="13"/>
        <v>-2</v>
      </c>
      <c r="L39" s="1">
        <f t="shared" si="2"/>
        <v>35</v>
      </c>
      <c r="M39" s="1"/>
      <c r="N39" s="1">
        <v>50</v>
      </c>
      <c r="O39" s="1"/>
      <c r="P39" s="1">
        <f t="shared" si="3"/>
        <v>7</v>
      </c>
      <c r="Q39" s="5"/>
      <c r="R39" s="5">
        <f t="shared" si="10"/>
        <v>0</v>
      </c>
      <c r="S39" s="5">
        <f t="shared" si="5"/>
        <v>0</v>
      </c>
      <c r="T39" s="5"/>
      <c r="U39" s="5"/>
      <c r="V39" s="1"/>
      <c r="W39" s="1">
        <f t="shared" si="6"/>
        <v>66.142857142857139</v>
      </c>
      <c r="X39" s="1">
        <f t="shared" si="7"/>
        <v>66.142857142857139</v>
      </c>
      <c r="Y39" s="1">
        <v>2.8</v>
      </c>
      <c r="Z39" s="1">
        <v>40.4</v>
      </c>
      <c r="AA39" s="1">
        <v>16.399999999999999</v>
      </c>
      <c r="AB39" s="1">
        <v>6.8</v>
      </c>
      <c r="AC39" s="1">
        <v>21.6</v>
      </c>
      <c r="AD39" s="1"/>
      <c r="AE39" s="1">
        <f t="shared" si="8"/>
        <v>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32</v>
      </c>
      <c r="C40" s="1">
        <v>200</v>
      </c>
      <c r="D40" s="1"/>
      <c r="E40" s="1">
        <v>157</v>
      </c>
      <c r="F40" s="1">
        <v>30</v>
      </c>
      <c r="G40" s="6">
        <v>0.1</v>
      </c>
      <c r="H40" s="1">
        <v>60</v>
      </c>
      <c r="I40" s="1" t="s">
        <v>33</v>
      </c>
      <c r="J40" s="1">
        <v>159</v>
      </c>
      <c r="K40" s="1">
        <f t="shared" si="13"/>
        <v>-2</v>
      </c>
      <c r="L40" s="1">
        <f t="shared" si="2"/>
        <v>157</v>
      </c>
      <c r="M40" s="1"/>
      <c r="N40" s="1">
        <v>20</v>
      </c>
      <c r="O40" s="1"/>
      <c r="P40" s="1">
        <f t="shared" si="3"/>
        <v>31.4</v>
      </c>
      <c r="Q40" s="5">
        <f t="shared" si="4"/>
        <v>358.2</v>
      </c>
      <c r="R40" s="5">
        <f t="shared" si="10"/>
        <v>358</v>
      </c>
      <c r="S40" s="5">
        <f t="shared" si="5"/>
        <v>258</v>
      </c>
      <c r="T40" s="5">
        <v>100</v>
      </c>
      <c r="U40" s="5"/>
      <c r="V40" s="1"/>
      <c r="W40" s="1">
        <f t="shared" si="6"/>
        <v>12.993630573248408</v>
      </c>
      <c r="X40" s="1">
        <f t="shared" si="7"/>
        <v>1.5923566878980893</v>
      </c>
      <c r="Y40" s="1">
        <v>2.6</v>
      </c>
      <c r="Z40" s="1">
        <v>0</v>
      </c>
      <c r="AA40" s="1">
        <v>17.2</v>
      </c>
      <c r="AB40" s="1">
        <v>5.2</v>
      </c>
      <c r="AC40" s="1">
        <v>0</v>
      </c>
      <c r="AD40" s="1"/>
      <c r="AE40" s="1">
        <f t="shared" si="8"/>
        <v>25.8</v>
      </c>
      <c r="AF40" s="1">
        <f t="shared" si="9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32</v>
      </c>
      <c r="C41" s="1">
        <v>393</v>
      </c>
      <c r="D41" s="1">
        <v>138</v>
      </c>
      <c r="E41" s="1">
        <v>273</v>
      </c>
      <c r="F41" s="1">
        <v>199</v>
      </c>
      <c r="G41" s="6">
        <v>0.4</v>
      </c>
      <c r="H41" s="1">
        <v>45</v>
      </c>
      <c r="I41" s="1" t="s">
        <v>33</v>
      </c>
      <c r="J41" s="1">
        <v>296</v>
      </c>
      <c r="K41" s="1">
        <f t="shared" si="13"/>
        <v>-23</v>
      </c>
      <c r="L41" s="1">
        <f t="shared" si="2"/>
        <v>273</v>
      </c>
      <c r="M41" s="1"/>
      <c r="N41" s="1">
        <v>200</v>
      </c>
      <c r="O41" s="1">
        <v>200</v>
      </c>
      <c r="P41" s="1">
        <f t="shared" si="3"/>
        <v>54.6</v>
      </c>
      <c r="Q41" s="5">
        <f t="shared" si="4"/>
        <v>110.80000000000007</v>
      </c>
      <c r="R41" s="5">
        <v>200</v>
      </c>
      <c r="S41" s="5">
        <f t="shared" si="5"/>
        <v>200</v>
      </c>
      <c r="T41" s="5"/>
      <c r="U41" s="5">
        <v>400</v>
      </c>
      <c r="V41" s="1"/>
      <c r="W41" s="1">
        <f t="shared" si="6"/>
        <v>14.633699633699633</v>
      </c>
      <c r="X41" s="1">
        <f t="shared" si="7"/>
        <v>10.970695970695971</v>
      </c>
      <c r="Y41" s="1">
        <v>62.6</v>
      </c>
      <c r="Z41" s="1">
        <v>18</v>
      </c>
      <c r="AA41" s="1">
        <v>32.4</v>
      </c>
      <c r="AB41" s="1">
        <v>71.400000000000006</v>
      </c>
      <c r="AC41" s="1">
        <v>30.4</v>
      </c>
      <c r="AD41" s="1"/>
      <c r="AE41" s="1">
        <f t="shared" si="8"/>
        <v>80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36</v>
      </c>
      <c r="C42" s="1">
        <v>278.3</v>
      </c>
      <c r="D42" s="1">
        <v>212.30799999999999</v>
      </c>
      <c r="E42" s="1">
        <v>220.62799999999999</v>
      </c>
      <c r="F42" s="1">
        <v>208.67599999999999</v>
      </c>
      <c r="G42" s="6">
        <v>1</v>
      </c>
      <c r="H42" s="1">
        <v>60</v>
      </c>
      <c r="I42" s="1" t="s">
        <v>40</v>
      </c>
      <c r="J42" s="1">
        <v>214.1</v>
      </c>
      <c r="K42" s="1">
        <f t="shared" si="13"/>
        <v>6.5279999999999916</v>
      </c>
      <c r="L42" s="1">
        <f t="shared" si="2"/>
        <v>220.62799999999999</v>
      </c>
      <c r="M42" s="1"/>
      <c r="N42" s="1">
        <v>200</v>
      </c>
      <c r="O42" s="1">
        <v>200</v>
      </c>
      <c r="P42" s="1">
        <f t="shared" si="3"/>
        <v>44.125599999999999</v>
      </c>
      <c r="Q42" s="5">
        <f>14*P42-O42-N42-F42</f>
        <v>9.0823999999999501</v>
      </c>
      <c r="R42" s="5">
        <v>100</v>
      </c>
      <c r="S42" s="5">
        <f t="shared" si="5"/>
        <v>100</v>
      </c>
      <c r="T42" s="5"/>
      <c r="U42" s="5">
        <v>300</v>
      </c>
      <c r="V42" s="1"/>
      <c r="W42" s="1">
        <f t="shared" si="6"/>
        <v>16.060427506934747</v>
      </c>
      <c r="X42" s="1">
        <f t="shared" si="7"/>
        <v>13.79416937106804</v>
      </c>
      <c r="Y42" s="1">
        <v>55.982999999999997</v>
      </c>
      <c r="Z42" s="1">
        <v>50.816199999999988</v>
      </c>
      <c r="AA42" s="1">
        <v>32.108400000000003</v>
      </c>
      <c r="AB42" s="1">
        <v>53.473999999999997</v>
      </c>
      <c r="AC42" s="1">
        <v>56.462599999999988</v>
      </c>
      <c r="AD42" s="1"/>
      <c r="AE42" s="1">
        <f t="shared" si="8"/>
        <v>100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36</v>
      </c>
      <c r="C43" s="1">
        <v>101.196</v>
      </c>
      <c r="D43" s="1">
        <v>686.61599999999999</v>
      </c>
      <c r="E43" s="1">
        <v>130.29900000000001</v>
      </c>
      <c r="F43" s="1">
        <v>609.40200000000004</v>
      </c>
      <c r="G43" s="6">
        <v>1</v>
      </c>
      <c r="H43" s="1">
        <v>45</v>
      </c>
      <c r="I43" s="1" t="s">
        <v>33</v>
      </c>
      <c r="J43" s="1">
        <v>178</v>
      </c>
      <c r="K43" s="1">
        <f t="shared" si="13"/>
        <v>-47.700999999999993</v>
      </c>
      <c r="L43" s="1">
        <f t="shared" si="2"/>
        <v>130.29900000000001</v>
      </c>
      <c r="M43" s="1"/>
      <c r="N43" s="1">
        <v>100</v>
      </c>
      <c r="O43" s="1"/>
      <c r="P43" s="1">
        <f t="shared" si="3"/>
        <v>26.059800000000003</v>
      </c>
      <c r="Q43" s="5"/>
      <c r="R43" s="5">
        <v>50</v>
      </c>
      <c r="S43" s="5">
        <f t="shared" si="5"/>
        <v>50</v>
      </c>
      <c r="T43" s="5"/>
      <c r="U43" s="5">
        <v>300</v>
      </c>
      <c r="V43" s="1"/>
      <c r="W43" s="1">
        <f t="shared" si="6"/>
        <v>29.140745516082241</v>
      </c>
      <c r="X43" s="1">
        <f t="shared" si="7"/>
        <v>27.222081520195857</v>
      </c>
      <c r="Y43" s="1">
        <v>42.773800000000001</v>
      </c>
      <c r="Z43" s="1">
        <v>72.188199999999995</v>
      </c>
      <c r="AA43" s="1">
        <v>43.492800000000003</v>
      </c>
      <c r="AB43" s="1">
        <v>47.063200000000002</v>
      </c>
      <c r="AC43" s="1">
        <v>47.433</v>
      </c>
      <c r="AD43" s="1"/>
      <c r="AE43" s="1">
        <f t="shared" si="8"/>
        <v>50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36</v>
      </c>
      <c r="C44" s="1">
        <v>60.564999999999998</v>
      </c>
      <c r="D44" s="1">
        <v>304.28300000000002</v>
      </c>
      <c r="E44" s="1">
        <v>74.709999999999994</v>
      </c>
      <c r="F44" s="1">
        <v>230.16</v>
      </c>
      <c r="G44" s="6">
        <v>1</v>
      </c>
      <c r="H44" s="1">
        <v>45</v>
      </c>
      <c r="I44" s="1" t="s">
        <v>33</v>
      </c>
      <c r="J44" s="1">
        <v>99</v>
      </c>
      <c r="K44" s="1">
        <f t="shared" si="13"/>
        <v>-24.290000000000006</v>
      </c>
      <c r="L44" s="1">
        <f t="shared" si="2"/>
        <v>74.709999999999994</v>
      </c>
      <c r="M44" s="1"/>
      <c r="N44" s="1">
        <v>200</v>
      </c>
      <c r="O44" s="1">
        <v>200</v>
      </c>
      <c r="P44" s="1">
        <f t="shared" si="3"/>
        <v>14.941999999999998</v>
      </c>
      <c r="Q44" s="5"/>
      <c r="R44" s="5">
        <f t="shared" si="10"/>
        <v>0</v>
      </c>
      <c r="S44" s="5">
        <f t="shared" si="5"/>
        <v>0</v>
      </c>
      <c r="T44" s="5"/>
      <c r="U44" s="5">
        <v>250</v>
      </c>
      <c r="V44" s="1"/>
      <c r="W44" s="1">
        <f t="shared" si="6"/>
        <v>42.173738455360727</v>
      </c>
      <c r="X44" s="1">
        <f t="shared" si="7"/>
        <v>42.173738455360727</v>
      </c>
      <c r="Y44" s="1">
        <v>50.400199999999998</v>
      </c>
      <c r="Z44" s="1">
        <v>38.656799999999997</v>
      </c>
      <c r="AA44" s="1">
        <v>28.2942</v>
      </c>
      <c r="AB44" s="1">
        <v>32.825400000000002</v>
      </c>
      <c r="AC44" s="1">
        <v>34.022199999999998</v>
      </c>
      <c r="AD44" s="1"/>
      <c r="AE44" s="1">
        <f t="shared" si="8"/>
        <v>0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32</v>
      </c>
      <c r="C45" s="1"/>
      <c r="D45" s="1">
        <v>80</v>
      </c>
      <c r="E45" s="1">
        <v>17</v>
      </c>
      <c r="F45" s="1">
        <v>63</v>
      </c>
      <c r="G45" s="6">
        <v>0.09</v>
      </c>
      <c r="H45" s="1" t="e">
        <v>#N/A</v>
      </c>
      <c r="I45" s="1" t="s">
        <v>33</v>
      </c>
      <c r="J45" s="1">
        <v>19</v>
      </c>
      <c r="K45" s="1">
        <f t="shared" si="13"/>
        <v>-2</v>
      </c>
      <c r="L45" s="1">
        <f t="shared" si="2"/>
        <v>17</v>
      </c>
      <c r="M45" s="1"/>
      <c r="N45" s="1">
        <v>70</v>
      </c>
      <c r="O45" s="1"/>
      <c r="P45" s="1">
        <f t="shared" si="3"/>
        <v>3.4</v>
      </c>
      <c r="Q45" s="5"/>
      <c r="R45" s="5">
        <v>70</v>
      </c>
      <c r="S45" s="5">
        <f t="shared" si="5"/>
        <v>70</v>
      </c>
      <c r="T45" s="5"/>
      <c r="U45" s="5">
        <v>100</v>
      </c>
      <c r="V45" s="1"/>
      <c r="W45" s="1">
        <f t="shared" si="6"/>
        <v>59.705882352941181</v>
      </c>
      <c r="X45" s="1">
        <f t="shared" si="7"/>
        <v>39.117647058823529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77</v>
      </c>
      <c r="AE45" s="1">
        <f t="shared" si="8"/>
        <v>6.3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32</v>
      </c>
      <c r="C46" s="1">
        <v>16</v>
      </c>
      <c r="D46" s="1">
        <v>408</v>
      </c>
      <c r="E46" s="1">
        <v>58</v>
      </c>
      <c r="F46" s="1">
        <v>345</v>
      </c>
      <c r="G46" s="6">
        <v>0.35</v>
      </c>
      <c r="H46" s="1">
        <v>45</v>
      </c>
      <c r="I46" s="1" t="s">
        <v>33</v>
      </c>
      <c r="J46" s="1">
        <v>61</v>
      </c>
      <c r="K46" s="1">
        <f t="shared" si="13"/>
        <v>-3</v>
      </c>
      <c r="L46" s="1">
        <f t="shared" si="2"/>
        <v>58</v>
      </c>
      <c r="M46" s="1"/>
      <c r="N46" s="1">
        <v>90</v>
      </c>
      <c r="O46" s="1"/>
      <c r="P46" s="1">
        <f t="shared" si="3"/>
        <v>11.6</v>
      </c>
      <c r="Q46" s="5"/>
      <c r="R46" s="5">
        <f t="shared" si="10"/>
        <v>0</v>
      </c>
      <c r="S46" s="5">
        <f t="shared" si="5"/>
        <v>0</v>
      </c>
      <c r="T46" s="5"/>
      <c r="U46" s="5">
        <v>300</v>
      </c>
      <c r="V46" s="1"/>
      <c r="W46" s="1">
        <f t="shared" si="6"/>
        <v>37.5</v>
      </c>
      <c r="X46" s="1">
        <f t="shared" si="7"/>
        <v>37.5</v>
      </c>
      <c r="Y46" s="1">
        <v>17</v>
      </c>
      <c r="Z46" s="1">
        <v>42</v>
      </c>
      <c r="AA46" s="1">
        <v>19.399999999999999</v>
      </c>
      <c r="AB46" s="1">
        <v>23.2</v>
      </c>
      <c r="AC46" s="1">
        <v>23.2</v>
      </c>
      <c r="AD46" s="1"/>
      <c r="AE46" s="1">
        <f t="shared" si="8"/>
        <v>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36</v>
      </c>
      <c r="C47" s="1">
        <v>162.50700000000001</v>
      </c>
      <c r="D47" s="1">
        <v>301.709</v>
      </c>
      <c r="E47" s="1">
        <v>189.09</v>
      </c>
      <c r="F47" s="1">
        <v>238.65799999999999</v>
      </c>
      <c r="G47" s="6">
        <v>1</v>
      </c>
      <c r="H47" s="1">
        <v>45</v>
      </c>
      <c r="I47" s="1" t="s">
        <v>33</v>
      </c>
      <c r="J47" s="1">
        <v>207</v>
      </c>
      <c r="K47" s="1">
        <f t="shared" si="13"/>
        <v>-17.909999999999997</v>
      </c>
      <c r="L47" s="1">
        <f t="shared" si="2"/>
        <v>189.09</v>
      </c>
      <c r="M47" s="1"/>
      <c r="N47" s="1">
        <v>70</v>
      </c>
      <c r="O47" s="1"/>
      <c r="P47" s="1">
        <f t="shared" si="3"/>
        <v>37.817999999999998</v>
      </c>
      <c r="Q47" s="5">
        <f t="shared" si="4"/>
        <v>182.97599999999997</v>
      </c>
      <c r="R47" s="5">
        <v>230</v>
      </c>
      <c r="S47" s="5">
        <f t="shared" si="5"/>
        <v>230</v>
      </c>
      <c r="T47" s="5"/>
      <c r="U47" s="5">
        <v>300</v>
      </c>
      <c r="V47" s="1"/>
      <c r="W47" s="1">
        <f t="shared" si="6"/>
        <v>14.243429054947381</v>
      </c>
      <c r="X47" s="1">
        <f t="shared" si="7"/>
        <v>8.1616690464858017</v>
      </c>
      <c r="Y47" s="1">
        <v>35.260599999999997</v>
      </c>
      <c r="Z47" s="1">
        <v>43.607199999999999</v>
      </c>
      <c r="AA47" s="1">
        <v>36.102600000000002</v>
      </c>
      <c r="AB47" s="1">
        <v>33.264400000000002</v>
      </c>
      <c r="AC47" s="1">
        <v>32.374600000000001</v>
      </c>
      <c r="AD47" s="1"/>
      <c r="AE47" s="1">
        <f t="shared" si="8"/>
        <v>230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36</v>
      </c>
      <c r="C48" s="1">
        <v>197.34100000000001</v>
      </c>
      <c r="D48" s="1">
        <v>230.96100000000001</v>
      </c>
      <c r="E48" s="1">
        <v>144.09700000000001</v>
      </c>
      <c r="F48" s="1">
        <v>262.625</v>
      </c>
      <c r="G48" s="6">
        <v>1</v>
      </c>
      <c r="H48" s="1">
        <v>45</v>
      </c>
      <c r="I48" s="1" t="s">
        <v>33</v>
      </c>
      <c r="J48" s="1">
        <v>137</v>
      </c>
      <c r="K48" s="1">
        <f t="shared" si="13"/>
        <v>7.0970000000000084</v>
      </c>
      <c r="L48" s="1">
        <f t="shared" si="2"/>
        <v>144.09700000000001</v>
      </c>
      <c r="M48" s="1"/>
      <c r="N48" s="1">
        <v>50</v>
      </c>
      <c r="O48" s="1"/>
      <c r="P48" s="1">
        <f t="shared" si="3"/>
        <v>28.819400000000002</v>
      </c>
      <c r="Q48" s="5">
        <f t="shared" si="4"/>
        <v>62.027199999999993</v>
      </c>
      <c r="R48" s="5">
        <v>100</v>
      </c>
      <c r="S48" s="5">
        <f t="shared" si="5"/>
        <v>100</v>
      </c>
      <c r="T48" s="5"/>
      <c r="U48" s="5">
        <v>100</v>
      </c>
      <c r="V48" s="1"/>
      <c r="W48" s="1">
        <f t="shared" si="6"/>
        <v>14.317612441619186</v>
      </c>
      <c r="X48" s="1">
        <f t="shared" si="7"/>
        <v>10.847727572399148</v>
      </c>
      <c r="Y48" s="1">
        <v>-1.1476</v>
      </c>
      <c r="Z48" s="1">
        <v>38.802399999999999</v>
      </c>
      <c r="AA48" s="1">
        <v>33.9298</v>
      </c>
      <c r="AB48" s="1">
        <v>28.444600000000001</v>
      </c>
      <c r="AC48" s="1">
        <v>29.5792</v>
      </c>
      <c r="AD48" s="1"/>
      <c r="AE48" s="1">
        <f t="shared" si="8"/>
        <v>100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484</v>
      </c>
      <c r="D49" s="1">
        <v>1176</v>
      </c>
      <c r="E49" s="1">
        <v>730</v>
      </c>
      <c r="F49" s="1">
        <v>767</v>
      </c>
      <c r="G49" s="6">
        <v>0.28000000000000003</v>
      </c>
      <c r="H49" s="1">
        <v>45</v>
      </c>
      <c r="I49" s="1" t="s">
        <v>33</v>
      </c>
      <c r="J49" s="1">
        <v>779</v>
      </c>
      <c r="K49" s="1">
        <f t="shared" si="13"/>
        <v>-49</v>
      </c>
      <c r="L49" s="1">
        <f t="shared" si="2"/>
        <v>554</v>
      </c>
      <c r="M49" s="1">
        <v>176</v>
      </c>
      <c r="N49" s="1">
        <v>150</v>
      </c>
      <c r="O49" s="1">
        <v>100</v>
      </c>
      <c r="P49" s="1">
        <f t="shared" si="3"/>
        <v>110.8</v>
      </c>
      <c r="Q49" s="5">
        <f t="shared" si="4"/>
        <v>423.39999999999986</v>
      </c>
      <c r="R49" s="5">
        <v>650</v>
      </c>
      <c r="S49" s="5">
        <f t="shared" si="5"/>
        <v>650</v>
      </c>
      <c r="T49" s="5"/>
      <c r="U49" s="5">
        <v>800</v>
      </c>
      <c r="V49" s="1"/>
      <c r="W49" s="1">
        <f t="shared" si="6"/>
        <v>15.045126353790614</v>
      </c>
      <c r="X49" s="1">
        <f t="shared" si="7"/>
        <v>9.1787003610108311</v>
      </c>
      <c r="Y49" s="1">
        <v>102.4</v>
      </c>
      <c r="Z49" s="1">
        <v>140.6</v>
      </c>
      <c r="AA49" s="1">
        <v>94</v>
      </c>
      <c r="AB49" s="1">
        <v>122.8</v>
      </c>
      <c r="AC49" s="1">
        <v>71.8</v>
      </c>
      <c r="AD49" s="1"/>
      <c r="AE49" s="1">
        <f t="shared" si="8"/>
        <v>182.00000000000003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32</v>
      </c>
      <c r="C50" s="1">
        <v>762</v>
      </c>
      <c r="D50" s="1">
        <v>672</v>
      </c>
      <c r="E50" s="1">
        <v>862</v>
      </c>
      <c r="F50" s="1">
        <v>416</v>
      </c>
      <c r="G50" s="6">
        <v>0.35</v>
      </c>
      <c r="H50" s="1">
        <v>45</v>
      </c>
      <c r="I50" s="1" t="s">
        <v>33</v>
      </c>
      <c r="J50" s="1">
        <v>865</v>
      </c>
      <c r="K50" s="1">
        <f t="shared" si="13"/>
        <v>-3</v>
      </c>
      <c r="L50" s="1">
        <f t="shared" si="2"/>
        <v>686</v>
      </c>
      <c r="M50" s="1">
        <v>176</v>
      </c>
      <c r="N50" s="1">
        <v>170</v>
      </c>
      <c r="O50" s="1">
        <v>100</v>
      </c>
      <c r="P50" s="1">
        <f t="shared" si="3"/>
        <v>137.19999999999999</v>
      </c>
      <c r="Q50" s="5">
        <f t="shared" si="4"/>
        <v>1097.5999999999999</v>
      </c>
      <c r="R50" s="5">
        <v>1300</v>
      </c>
      <c r="S50" s="5">
        <f t="shared" si="5"/>
        <v>850</v>
      </c>
      <c r="T50" s="5">
        <v>450</v>
      </c>
      <c r="U50" s="5">
        <v>1300</v>
      </c>
      <c r="V50" s="1"/>
      <c r="W50" s="1">
        <f t="shared" si="6"/>
        <v>14.47521865889213</v>
      </c>
      <c r="X50" s="1">
        <f t="shared" si="7"/>
        <v>5</v>
      </c>
      <c r="Y50" s="1">
        <v>92.2</v>
      </c>
      <c r="Z50" s="1">
        <v>128.6</v>
      </c>
      <c r="AA50" s="1">
        <v>118.2</v>
      </c>
      <c r="AB50" s="1">
        <v>70.2</v>
      </c>
      <c r="AC50" s="1">
        <v>124.8</v>
      </c>
      <c r="AD50" s="1"/>
      <c r="AE50" s="1">
        <f t="shared" si="8"/>
        <v>297.5</v>
      </c>
      <c r="AF50" s="1">
        <f t="shared" si="9"/>
        <v>157.5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32</v>
      </c>
      <c r="C51" s="1">
        <v>372</v>
      </c>
      <c r="D51" s="1">
        <v>1072</v>
      </c>
      <c r="E51" s="1">
        <v>583</v>
      </c>
      <c r="F51" s="1">
        <v>725</v>
      </c>
      <c r="G51" s="6">
        <v>0.28000000000000003</v>
      </c>
      <c r="H51" s="1">
        <v>45</v>
      </c>
      <c r="I51" s="1" t="s">
        <v>33</v>
      </c>
      <c r="J51" s="1">
        <v>612</v>
      </c>
      <c r="K51" s="1">
        <f t="shared" si="13"/>
        <v>-29</v>
      </c>
      <c r="L51" s="1">
        <f t="shared" si="2"/>
        <v>463</v>
      </c>
      <c r="M51" s="1">
        <v>120</v>
      </c>
      <c r="N51" s="1">
        <v>160</v>
      </c>
      <c r="O51" s="1">
        <v>100</v>
      </c>
      <c r="P51" s="1">
        <f t="shared" si="3"/>
        <v>92.6</v>
      </c>
      <c r="Q51" s="5">
        <f t="shared" si="4"/>
        <v>218.79999999999995</v>
      </c>
      <c r="R51" s="5">
        <v>400</v>
      </c>
      <c r="S51" s="5">
        <f t="shared" si="5"/>
        <v>300</v>
      </c>
      <c r="T51" s="5">
        <v>100</v>
      </c>
      <c r="U51" s="5">
        <v>700</v>
      </c>
      <c r="V51" s="1"/>
      <c r="W51" s="1">
        <f t="shared" si="6"/>
        <v>14.956803455723543</v>
      </c>
      <c r="X51" s="1">
        <f t="shared" si="7"/>
        <v>10.637149028077754</v>
      </c>
      <c r="Y51" s="1">
        <v>108</v>
      </c>
      <c r="Z51" s="1">
        <v>134</v>
      </c>
      <c r="AA51" s="1">
        <v>106</v>
      </c>
      <c r="AB51" s="1">
        <v>104.6</v>
      </c>
      <c r="AC51" s="1">
        <v>113.8</v>
      </c>
      <c r="AD51" s="1"/>
      <c r="AE51" s="1">
        <f t="shared" si="8"/>
        <v>84.000000000000014</v>
      </c>
      <c r="AF51" s="1">
        <f t="shared" si="9"/>
        <v>28.000000000000004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32</v>
      </c>
      <c r="C52" s="1">
        <v>581</v>
      </c>
      <c r="D52" s="1">
        <v>896</v>
      </c>
      <c r="E52" s="1">
        <v>700</v>
      </c>
      <c r="F52" s="1">
        <v>630</v>
      </c>
      <c r="G52" s="6">
        <v>0.35</v>
      </c>
      <c r="H52" s="1">
        <v>45</v>
      </c>
      <c r="I52" s="1" t="s">
        <v>38</v>
      </c>
      <c r="J52" s="1">
        <v>726</v>
      </c>
      <c r="K52" s="1">
        <f t="shared" si="13"/>
        <v>-26</v>
      </c>
      <c r="L52" s="1">
        <f t="shared" si="2"/>
        <v>700</v>
      </c>
      <c r="M52" s="1"/>
      <c r="N52" s="1">
        <v>220</v>
      </c>
      <c r="O52" s="1">
        <v>220</v>
      </c>
      <c r="P52" s="1">
        <f t="shared" si="3"/>
        <v>140</v>
      </c>
      <c r="Q52" s="5">
        <f t="shared" ref="Q52:Q53" si="14">14*P52-O52-N52-F52</f>
        <v>890</v>
      </c>
      <c r="R52" s="5">
        <f t="shared" si="10"/>
        <v>890</v>
      </c>
      <c r="S52" s="5">
        <f t="shared" si="5"/>
        <v>590</v>
      </c>
      <c r="T52" s="5">
        <v>300</v>
      </c>
      <c r="U52" s="5"/>
      <c r="V52" s="1"/>
      <c r="W52" s="1">
        <f t="shared" si="6"/>
        <v>14</v>
      </c>
      <c r="X52" s="1">
        <f t="shared" si="7"/>
        <v>7.6428571428571432</v>
      </c>
      <c r="Y52" s="1">
        <v>128.6</v>
      </c>
      <c r="Z52" s="1">
        <v>134.6</v>
      </c>
      <c r="AA52" s="1">
        <v>112.6</v>
      </c>
      <c r="AB52" s="1">
        <v>129</v>
      </c>
      <c r="AC52" s="1">
        <v>123.4</v>
      </c>
      <c r="AD52" s="1"/>
      <c r="AE52" s="1">
        <f t="shared" si="8"/>
        <v>206.5</v>
      </c>
      <c r="AF52" s="1">
        <f t="shared" si="9"/>
        <v>105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32</v>
      </c>
      <c r="C53" s="1">
        <v>652</v>
      </c>
      <c r="D53" s="1">
        <v>1096</v>
      </c>
      <c r="E53" s="1">
        <v>720</v>
      </c>
      <c r="F53" s="1">
        <v>890</v>
      </c>
      <c r="G53" s="6">
        <v>0.35</v>
      </c>
      <c r="H53" s="1">
        <v>45</v>
      </c>
      <c r="I53" s="1" t="s">
        <v>38</v>
      </c>
      <c r="J53" s="1">
        <v>733</v>
      </c>
      <c r="K53" s="1">
        <f t="shared" si="13"/>
        <v>-13</v>
      </c>
      <c r="L53" s="1">
        <f t="shared" si="2"/>
        <v>720</v>
      </c>
      <c r="M53" s="1"/>
      <c r="N53" s="1">
        <v>150</v>
      </c>
      <c r="O53" s="1">
        <v>150</v>
      </c>
      <c r="P53" s="1">
        <f t="shared" si="3"/>
        <v>144</v>
      </c>
      <c r="Q53" s="5">
        <f t="shared" si="14"/>
        <v>826</v>
      </c>
      <c r="R53" s="5">
        <f t="shared" si="10"/>
        <v>826</v>
      </c>
      <c r="S53" s="5">
        <f t="shared" si="5"/>
        <v>576</v>
      </c>
      <c r="T53" s="5">
        <v>250</v>
      </c>
      <c r="U53" s="5"/>
      <c r="V53" s="1"/>
      <c r="W53" s="1">
        <f t="shared" si="6"/>
        <v>14</v>
      </c>
      <c r="X53" s="1">
        <f t="shared" si="7"/>
        <v>8.2638888888888893</v>
      </c>
      <c r="Y53" s="1">
        <v>132.4</v>
      </c>
      <c r="Z53" s="1">
        <v>155</v>
      </c>
      <c r="AA53" s="1">
        <v>122.6</v>
      </c>
      <c r="AB53" s="1">
        <v>133.4</v>
      </c>
      <c r="AC53" s="1">
        <v>139.80000000000001</v>
      </c>
      <c r="AD53" s="1"/>
      <c r="AE53" s="1">
        <f t="shared" si="8"/>
        <v>201.6</v>
      </c>
      <c r="AF53" s="1">
        <f t="shared" si="9"/>
        <v>87.5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32</v>
      </c>
      <c r="C54" s="1">
        <v>85</v>
      </c>
      <c r="D54" s="1">
        <v>224</v>
      </c>
      <c r="E54" s="1">
        <v>123</v>
      </c>
      <c r="F54" s="1">
        <v>134</v>
      </c>
      <c r="G54" s="6">
        <v>0.28000000000000003</v>
      </c>
      <c r="H54" s="1">
        <v>45</v>
      </c>
      <c r="I54" s="1" t="s">
        <v>33</v>
      </c>
      <c r="J54" s="1">
        <v>173</v>
      </c>
      <c r="K54" s="1">
        <f t="shared" si="13"/>
        <v>-50</v>
      </c>
      <c r="L54" s="1">
        <f t="shared" si="2"/>
        <v>99</v>
      </c>
      <c r="M54" s="1">
        <v>24</v>
      </c>
      <c r="N54" s="1">
        <v>259</v>
      </c>
      <c r="O54" s="1">
        <v>220</v>
      </c>
      <c r="P54" s="1">
        <f t="shared" si="3"/>
        <v>19.8</v>
      </c>
      <c r="Q54" s="5">
        <v>50</v>
      </c>
      <c r="R54" s="5">
        <f t="shared" si="10"/>
        <v>50</v>
      </c>
      <c r="S54" s="5">
        <f t="shared" si="5"/>
        <v>50</v>
      </c>
      <c r="T54" s="5"/>
      <c r="U54" s="5">
        <v>150</v>
      </c>
      <c r="V54" s="1"/>
      <c r="W54" s="1">
        <f t="shared" si="6"/>
        <v>33.484848484848484</v>
      </c>
      <c r="X54" s="1">
        <f t="shared" si="7"/>
        <v>30.959595959595958</v>
      </c>
      <c r="Y54" s="1">
        <v>55</v>
      </c>
      <c r="Z54" s="1">
        <v>40.799999999999997</v>
      </c>
      <c r="AA54" s="1">
        <v>23</v>
      </c>
      <c r="AB54" s="1">
        <v>40</v>
      </c>
      <c r="AC54" s="1">
        <v>45.2</v>
      </c>
      <c r="AD54" s="1"/>
      <c r="AE54" s="1">
        <f t="shared" si="8"/>
        <v>14.000000000000002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32</v>
      </c>
      <c r="C55" s="1">
        <v>164</v>
      </c>
      <c r="D55" s="1">
        <v>101</v>
      </c>
      <c r="E55" s="1">
        <v>183</v>
      </c>
      <c r="F55" s="1"/>
      <c r="G55" s="6">
        <v>0.41</v>
      </c>
      <c r="H55" s="1">
        <v>45</v>
      </c>
      <c r="I55" s="1" t="s">
        <v>33</v>
      </c>
      <c r="J55" s="1">
        <v>283</v>
      </c>
      <c r="K55" s="1">
        <f t="shared" si="13"/>
        <v>-100</v>
      </c>
      <c r="L55" s="1">
        <f t="shared" si="2"/>
        <v>183</v>
      </c>
      <c r="M55" s="1"/>
      <c r="N55" s="1">
        <v>306</v>
      </c>
      <c r="O55" s="1">
        <v>280</v>
      </c>
      <c r="P55" s="1">
        <f t="shared" si="3"/>
        <v>36.6</v>
      </c>
      <c r="Q55" s="5">
        <v>100</v>
      </c>
      <c r="R55" s="5">
        <v>140</v>
      </c>
      <c r="S55" s="5">
        <f t="shared" si="5"/>
        <v>140</v>
      </c>
      <c r="T55" s="5"/>
      <c r="U55" s="5">
        <v>300</v>
      </c>
      <c r="V55" s="11">
        <f>Y55/(Z55/100)-100</f>
        <v>44.052863436123374</v>
      </c>
      <c r="W55" s="1">
        <f t="shared" si="6"/>
        <v>19.83606557377049</v>
      </c>
      <c r="X55" s="1">
        <f t="shared" si="7"/>
        <v>16.010928961748633</v>
      </c>
      <c r="Y55" s="1">
        <v>65.400000000000006</v>
      </c>
      <c r="Z55" s="1">
        <v>45.4</v>
      </c>
      <c r="AA55" s="1">
        <v>43.4</v>
      </c>
      <c r="AB55" s="1">
        <v>68</v>
      </c>
      <c r="AC55" s="1">
        <v>39.4</v>
      </c>
      <c r="AD55" s="1"/>
      <c r="AE55" s="1">
        <f t="shared" si="8"/>
        <v>57.4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32</v>
      </c>
      <c r="C56" s="1">
        <v>200</v>
      </c>
      <c r="D56" s="1">
        <v>932</v>
      </c>
      <c r="E56" s="1">
        <v>250</v>
      </c>
      <c r="F56" s="1">
        <v>727</v>
      </c>
      <c r="G56" s="6">
        <v>0.41</v>
      </c>
      <c r="H56" s="1">
        <v>45</v>
      </c>
      <c r="I56" s="1" t="s">
        <v>38</v>
      </c>
      <c r="J56" s="1">
        <v>389</v>
      </c>
      <c r="K56" s="1">
        <f t="shared" si="13"/>
        <v>-139</v>
      </c>
      <c r="L56" s="1">
        <f t="shared" si="2"/>
        <v>250</v>
      </c>
      <c r="M56" s="1"/>
      <c r="N56" s="1">
        <v>130</v>
      </c>
      <c r="O56" s="1">
        <v>120</v>
      </c>
      <c r="P56" s="1">
        <f t="shared" si="3"/>
        <v>50</v>
      </c>
      <c r="Q56" s="5"/>
      <c r="R56" s="5">
        <v>100</v>
      </c>
      <c r="S56" s="5">
        <f t="shared" si="5"/>
        <v>100</v>
      </c>
      <c r="T56" s="5"/>
      <c r="U56" s="5">
        <v>500</v>
      </c>
      <c r="V56" s="1"/>
      <c r="W56" s="1">
        <f t="shared" si="6"/>
        <v>21.54</v>
      </c>
      <c r="X56" s="1">
        <f t="shared" si="7"/>
        <v>19.54</v>
      </c>
      <c r="Y56" s="1">
        <v>58</v>
      </c>
      <c r="Z56" s="1">
        <v>85.6</v>
      </c>
      <c r="AA56" s="1">
        <v>47.8</v>
      </c>
      <c r="AB56" s="1">
        <v>113.6</v>
      </c>
      <c r="AC56" s="1">
        <v>170</v>
      </c>
      <c r="AD56" s="1"/>
      <c r="AE56" s="1">
        <f t="shared" si="8"/>
        <v>41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32</v>
      </c>
      <c r="C57" s="1">
        <v>397</v>
      </c>
      <c r="D57" s="1">
        <v>202</v>
      </c>
      <c r="E57" s="1">
        <v>450</v>
      </c>
      <c r="F57" s="1"/>
      <c r="G57" s="6">
        <v>0.41</v>
      </c>
      <c r="H57" s="1">
        <v>45</v>
      </c>
      <c r="I57" s="1" t="s">
        <v>33</v>
      </c>
      <c r="J57" s="1">
        <v>519</v>
      </c>
      <c r="K57" s="1">
        <f t="shared" si="13"/>
        <v>-69</v>
      </c>
      <c r="L57" s="1">
        <f t="shared" si="2"/>
        <v>450</v>
      </c>
      <c r="M57" s="1"/>
      <c r="N57" s="1">
        <v>554</v>
      </c>
      <c r="O57" s="1">
        <v>500</v>
      </c>
      <c r="P57" s="1">
        <f t="shared" si="3"/>
        <v>90</v>
      </c>
      <c r="Q57" s="5">
        <f t="shared" si="4"/>
        <v>116</v>
      </c>
      <c r="R57" s="5">
        <v>300</v>
      </c>
      <c r="S57" s="5">
        <f t="shared" si="5"/>
        <v>200</v>
      </c>
      <c r="T57" s="5">
        <v>100</v>
      </c>
      <c r="U57" s="5">
        <v>500</v>
      </c>
      <c r="V57" s="11">
        <f>Y57/(Z57/100)-100</f>
        <v>116.81641791044774</v>
      </c>
      <c r="W57" s="1">
        <f t="shared" si="6"/>
        <v>15.044444444444444</v>
      </c>
      <c r="X57" s="1">
        <f t="shared" si="7"/>
        <v>11.71111111111111</v>
      </c>
      <c r="Y57" s="1">
        <v>116.2136</v>
      </c>
      <c r="Z57" s="1">
        <v>53.6</v>
      </c>
      <c r="AA57" s="1">
        <v>85.8</v>
      </c>
      <c r="AB57" s="1">
        <v>117.6</v>
      </c>
      <c r="AC57" s="1">
        <v>39.200000000000003</v>
      </c>
      <c r="AD57" s="1"/>
      <c r="AE57" s="1">
        <f t="shared" si="8"/>
        <v>82</v>
      </c>
      <c r="AF57" s="1">
        <f t="shared" si="9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32</v>
      </c>
      <c r="C58" s="1"/>
      <c r="D58" s="1">
        <v>29</v>
      </c>
      <c r="E58" s="1">
        <v>26</v>
      </c>
      <c r="F58" s="1"/>
      <c r="G58" s="6">
        <v>0.4</v>
      </c>
      <c r="H58" s="1" t="e">
        <v>#N/A</v>
      </c>
      <c r="I58" s="1" t="s">
        <v>33</v>
      </c>
      <c r="J58" s="1">
        <v>41</v>
      </c>
      <c r="K58" s="1">
        <f t="shared" si="13"/>
        <v>-15</v>
      </c>
      <c r="L58" s="1">
        <f t="shared" si="2"/>
        <v>26</v>
      </c>
      <c r="M58" s="1"/>
      <c r="N58" s="1">
        <v>100</v>
      </c>
      <c r="O58" s="1">
        <v>50</v>
      </c>
      <c r="P58" s="1">
        <f t="shared" si="3"/>
        <v>5.2</v>
      </c>
      <c r="Q58" s="5"/>
      <c r="R58" s="5">
        <v>50</v>
      </c>
      <c r="S58" s="5">
        <f t="shared" si="5"/>
        <v>50</v>
      </c>
      <c r="T58" s="5"/>
      <c r="U58" s="5">
        <v>150</v>
      </c>
      <c r="V58" s="1"/>
      <c r="W58" s="1">
        <f t="shared" si="6"/>
        <v>38.46153846153846</v>
      </c>
      <c r="X58" s="1">
        <f t="shared" si="7"/>
        <v>28.846153846153847</v>
      </c>
      <c r="Y58" s="1">
        <v>10.4</v>
      </c>
      <c r="Z58" s="1">
        <v>9.8000000000000007</v>
      </c>
      <c r="AA58" s="1">
        <v>13.4</v>
      </c>
      <c r="AB58" s="1">
        <v>13.6</v>
      </c>
      <c r="AC58" s="1">
        <v>7.4</v>
      </c>
      <c r="AD58" s="1"/>
      <c r="AE58" s="1">
        <f t="shared" si="8"/>
        <v>20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36</v>
      </c>
      <c r="C59" s="1">
        <v>42.765000000000001</v>
      </c>
      <c r="D59" s="1"/>
      <c r="E59" s="1">
        <v>23.478999999999999</v>
      </c>
      <c r="F59" s="1">
        <v>2.7549999999999999</v>
      </c>
      <c r="G59" s="6">
        <v>1</v>
      </c>
      <c r="H59" s="1">
        <v>30</v>
      </c>
      <c r="I59" s="1" t="s">
        <v>33</v>
      </c>
      <c r="J59" s="1">
        <v>22</v>
      </c>
      <c r="K59" s="1">
        <f t="shared" si="13"/>
        <v>1.4789999999999992</v>
      </c>
      <c r="L59" s="1">
        <f t="shared" si="2"/>
        <v>23.478999999999999</v>
      </c>
      <c r="M59" s="1"/>
      <c r="N59" s="1">
        <v>70</v>
      </c>
      <c r="O59" s="1"/>
      <c r="P59" s="1">
        <f t="shared" si="3"/>
        <v>4.6958000000000002</v>
      </c>
      <c r="Q59" s="5">
        <v>10</v>
      </c>
      <c r="R59" s="5">
        <v>20</v>
      </c>
      <c r="S59" s="5">
        <f t="shared" si="5"/>
        <v>20</v>
      </c>
      <c r="T59" s="5"/>
      <c r="U59" s="5">
        <v>100</v>
      </c>
      <c r="V59" s="11">
        <f>Y59/(Z59/100)-100</f>
        <v>114.55661910782013</v>
      </c>
      <c r="W59" s="1">
        <f t="shared" si="6"/>
        <v>19.752757783551257</v>
      </c>
      <c r="X59" s="1">
        <f t="shared" si="7"/>
        <v>15.493632607862343</v>
      </c>
      <c r="Y59" s="1">
        <v>7.1280000000000001</v>
      </c>
      <c r="Z59" s="1">
        <v>3.3222</v>
      </c>
      <c r="AA59" s="1">
        <v>3.6312000000000002</v>
      </c>
      <c r="AB59" s="1">
        <v>5.2294</v>
      </c>
      <c r="AC59" s="1">
        <v>5.6834000000000007</v>
      </c>
      <c r="AD59" s="1"/>
      <c r="AE59" s="1">
        <f t="shared" si="8"/>
        <v>20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32</v>
      </c>
      <c r="C60" s="1">
        <v>39</v>
      </c>
      <c r="D60" s="1">
        <v>38</v>
      </c>
      <c r="E60" s="1">
        <v>45</v>
      </c>
      <c r="F60" s="1"/>
      <c r="G60" s="6">
        <v>0.41</v>
      </c>
      <c r="H60" s="1" t="e">
        <v>#N/A</v>
      </c>
      <c r="I60" s="1" t="s">
        <v>33</v>
      </c>
      <c r="J60" s="1">
        <v>62</v>
      </c>
      <c r="K60" s="1">
        <f t="shared" si="13"/>
        <v>-17</v>
      </c>
      <c r="L60" s="1">
        <f t="shared" si="2"/>
        <v>45</v>
      </c>
      <c r="M60" s="1"/>
      <c r="N60" s="1">
        <v>150</v>
      </c>
      <c r="O60" s="1"/>
      <c r="P60" s="1">
        <f t="shared" si="3"/>
        <v>9</v>
      </c>
      <c r="Q60" s="5">
        <v>50</v>
      </c>
      <c r="R60" s="5">
        <v>60</v>
      </c>
      <c r="S60" s="5">
        <f t="shared" si="5"/>
        <v>60</v>
      </c>
      <c r="T60" s="5"/>
      <c r="U60" s="5">
        <v>150</v>
      </c>
      <c r="V60" s="1"/>
      <c r="W60" s="1">
        <f t="shared" si="6"/>
        <v>23.333333333333332</v>
      </c>
      <c r="X60" s="1">
        <f t="shared" si="7"/>
        <v>16.666666666666668</v>
      </c>
      <c r="Y60" s="1">
        <v>18.2</v>
      </c>
      <c r="Z60" s="1">
        <v>3.4</v>
      </c>
      <c r="AA60" s="1">
        <v>5.6</v>
      </c>
      <c r="AB60" s="1">
        <v>13.4</v>
      </c>
      <c r="AC60" s="1">
        <v>4.4000000000000004</v>
      </c>
      <c r="AD60" s="1"/>
      <c r="AE60" s="1">
        <f t="shared" si="8"/>
        <v>24.599999999999998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36</v>
      </c>
      <c r="C61" s="1">
        <v>46.244</v>
      </c>
      <c r="D61" s="1">
        <v>16.838000000000001</v>
      </c>
      <c r="E61" s="1">
        <v>14.898</v>
      </c>
      <c r="F61" s="1">
        <v>35.509</v>
      </c>
      <c r="G61" s="6">
        <v>1</v>
      </c>
      <c r="H61" s="1">
        <v>45</v>
      </c>
      <c r="I61" s="1" t="s">
        <v>33</v>
      </c>
      <c r="J61" s="1">
        <v>14</v>
      </c>
      <c r="K61" s="1">
        <f t="shared" si="13"/>
        <v>0.89799999999999969</v>
      </c>
      <c r="L61" s="1">
        <f t="shared" si="2"/>
        <v>14.898</v>
      </c>
      <c r="M61" s="1"/>
      <c r="N61" s="1">
        <v>20</v>
      </c>
      <c r="O61" s="1"/>
      <c r="P61" s="1">
        <f t="shared" si="3"/>
        <v>2.9796</v>
      </c>
      <c r="Q61" s="5"/>
      <c r="R61" s="5">
        <f t="shared" si="10"/>
        <v>0</v>
      </c>
      <c r="S61" s="5">
        <f t="shared" si="5"/>
        <v>0</v>
      </c>
      <c r="T61" s="5"/>
      <c r="U61" s="5">
        <v>100</v>
      </c>
      <c r="V61" s="1"/>
      <c r="W61" s="1">
        <f t="shared" si="6"/>
        <v>18.629681836488118</v>
      </c>
      <c r="X61" s="1">
        <f t="shared" si="7"/>
        <v>18.629681836488118</v>
      </c>
      <c r="Y61" s="1">
        <v>4.2786</v>
      </c>
      <c r="Z61" s="1">
        <v>4.6353999999999997</v>
      </c>
      <c r="AA61" s="1">
        <v>3.3734000000000002</v>
      </c>
      <c r="AB61" s="1">
        <v>4.6139999999999999</v>
      </c>
      <c r="AC61" s="1">
        <v>3.97</v>
      </c>
      <c r="AD61" s="11" t="s">
        <v>105</v>
      </c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32</v>
      </c>
      <c r="C62" s="1"/>
      <c r="D62" s="1">
        <v>300</v>
      </c>
      <c r="E62" s="1">
        <v>58</v>
      </c>
      <c r="F62" s="1">
        <v>240</v>
      </c>
      <c r="G62" s="6">
        <v>0.36</v>
      </c>
      <c r="H62" s="1" t="e">
        <v>#N/A</v>
      </c>
      <c r="I62" s="1" t="s">
        <v>33</v>
      </c>
      <c r="J62" s="1">
        <v>58</v>
      </c>
      <c r="K62" s="1">
        <f t="shared" si="13"/>
        <v>0</v>
      </c>
      <c r="L62" s="1">
        <f t="shared" si="2"/>
        <v>58</v>
      </c>
      <c r="M62" s="1"/>
      <c r="N62" s="1">
        <v>30</v>
      </c>
      <c r="O62" s="1"/>
      <c r="P62" s="1">
        <f t="shared" si="3"/>
        <v>11.6</v>
      </c>
      <c r="Q62" s="5"/>
      <c r="R62" s="5">
        <f t="shared" si="10"/>
        <v>0</v>
      </c>
      <c r="S62" s="5">
        <f t="shared" si="5"/>
        <v>0</v>
      </c>
      <c r="T62" s="5"/>
      <c r="U62" s="5"/>
      <c r="V62" s="1"/>
      <c r="W62" s="1">
        <f t="shared" si="6"/>
        <v>23.27586206896552</v>
      </c>
      <c r="X62" s="1">
        <f t="shared" si="7"/>
        <v>23.27586206896552</v>
      </c>
      <c r="Y62" s="1">
        <v>3.8</v>
      </c>
      <c r="Z62" s="1">
        <v>26.2</v>
      </c>
      <c r="AA62" s="1">
        <v>6.8</v>
      </c>
      <c r="AB62" s="1">
        <v>12.6</v>
      </c>
      <c r="AC62" s="1">
        <v>14.4</v>
      </c>
      <c r="AD62" s="1"/>
      <c r="AE62" s="1">
        <f t="shared" si="8"/>
        <v>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36</v>
      </c>
      <c r="C63" s="1">
        <v>62.128</v>
      </c>
      <c r="D63" s="1">
        <v>8.5370000000000008</v>
      </c>
      <c r="E63" s="1">
        <v>28.14</v>
      </c>
      <c r="F63" s="1">
        <v>31.887</v>
      </c>
      <c r="G63" s="6">
        <v>1</v>
      </c>
      <c r="H63" s="1">
        <v>45</v>
      </c>
      <c r="I63" s="1" t="s">
        <v>33</v>
      </c>
      <c r="J63" s="1">
        <v>30</v>
      </c>
      <c r="K63" s="1">
        <f t="shared" si="13"/>
        <v>-1.8599999999999994</v>
      </c>
      <c r="L63" s="1">
        <f t="shared" si="2"/>
        <v>28.14</v>
      </c>
      <c r="M63" s="1"/>
      <c r="N63" s="1">
        <v>80</v>
      </c>
      <c r="O63" s="1"/>
      <c r="P63" s="1">
        <f t="shared" si="3"/>
        <v>5.6280000000000001</v>
      </c>
      <c r="Q63" s="5"/>
      <c r="R63" s="5">
        <f t="shared" si="10"/>
        <v>0</v>
      </c>
      <c r="S63" s="5">
        <f t="shared" si="5"/>
        <v>0</v>
      </c>
      <c r="T63" s="5"/>
      <c r="U63" s="5">
        <v>100</v>
      </c>
      <c r="V63" s="1"/>
      <c r="W63" s="1">
        <f t="shared" si="6"/>
        <v>19.88041933191187</v>
      </c>
      <c r="X63" s="1">
        <f t="shared" si="7"/>
        <v>19.88041933191187</v>
      </c>
      <c r="Y63" s="1">
        <v>10.332800000000001</v>
      </c>
      <c r="Z63" s="1">
        <v>6.52</v>
      </c>
      <c r="AA63" s="1">
        <v>7.008</v>
      </c>
      <c r="AB63" s="1">
        <v>10.5214</v>
      </c>
      <c r="AC63" s="1">
        <v>6.6254000000000008</v>
      </c>
      <c r="AD63" s="11" t="s">
        <v>105</v>
      </c>
      <c r="AE63" s="1">
        <f t="shared" si="8"/>
        <v>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32</v>
      </c>
      <c r="C64" s="1"/>
      <c r="D64" s="1">
        <v>198</v>
      </c>
      <c r="E64" s="1">
        <v>33</v>
      </c>
      <c r="F64" s="1">
        <v>160</v>
      </c>
      <c r="G64" s="6">
        <v>0.41</v>
      </c>
      <c r="H64" s="1" t="e">
        <v>#N/A</v>
      </c>
      <c r="I64" s="1" t="s">
        <v>33</v>
      </c>
      <c r="J64" s="1">
        <v>48</v>
      </c>
      <c r="K64" s="1">
        <f t="shared" si="13"/>
        <v>-15</v>
      </c>
      <c r="L64" s="1">
        <f t="shared" si="2"/>
        <v>33</v>
      </c>
      <c r="M64" s="1"/>
      <c r="N64" s="1">
        <v>20</v>
      </c>
      <c r="O64" s="1"/>
      <c r="P64" s="1">
        <f t="shared" si="3"/>
        <v>6.6</v>
      </c>
      <c r="Q64" s="5"/>
      <c r="R64" s="5">
        <v>20</v>
      </c>
      <c r="S64" s="5">
        <f t="shared" si="5"/>
        <v>20</v>
      </c>
      <c r="T64" s="5"/>
      <c r="U64" s="5">
        <v>100</v>
      </c>
      <c r="V64" s="1"/>
      <c r="W64" s="1">
        <f t="shared" si="6"/>
        <v>30.303030303030305</v>
      </c>
      <c r="X64" s="1">
        <f t="shared" si="7"/>
        <v>27.272727272727273</v>
      </c>
      <c r="Y64" s="1">
        <v>9</v>
      </c>
      <c r="Z64" s="1">
        <v>18.399999999999999</v>
      </c>
      <c r="AA64" s="1">
        <v>5</v>
      </c>
      <c r="AB64" s="1">
        <v>11.8</v>
      </c>
      <c r="AC64" s="1">
        <v>12.4</v>
      </c>
      <c r="AD64" s="1"/>
      <c r="AE64" s="1">
        <f t="shared" si="8"/>
        <v>8.1999999999999993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32</v>
      </c>
      <c r="C65" s="1"/>
      <c r="D65" s="1">
        <v>150</v>
      </c>
      <c r="E65" s="1">
        <v>17</v>
      </c>
      <c r="F65" s="1">
        <v>116</v>
      </c>
      <c r="G65" s="6">
        <v>0.41</v>
      </c>
      <c r="H65" s="1" t="e">
        <v>#N/A</v>
      </c>
      <c r="I65" s="1" t="s">
        <v>33</v>
      </c>
      <c r="J65" s="1">
        <v>34</v>
      </c>
      <c r="K65" s="1">
        <f t="shared" si="13"/>
        <v>-17</v>
      </c>
      <c r="L65" s="1">
        <f t="shared" si="2"/>
        <v>17</v>
      </c>
      <c r="M65" s="1"/>
      <c r="N65" s="1">
        <v>100</v>
      </c>
      <c r="O65" s="1"/>
      <c r="P65" s="1">
        <f t="shared" si="3"/>
        <v>3.4</v>
      </c>
      <c r="Q65" s="5"/>
      <c r="R65" s="5">
        <f t="shared" si="10"/>
        <v>0</v>
      </c>
      <c r="S65" s="5">
        <f t="shared" si="5"/>
        <v>0</v>
      </c>
      <c r="T65" s="5"/>
      <c r="U65" s="5">
        <v>100</v>
      </c>
      <c r="V65" s="1"/>
      <c r="W65" s="1">
        <f t="shared" si="6"/>
        <v>63.529411764705884</v>
      </c>
      <c r="X65" s="1">
        <f t="shared" si="7"/>
        <v>63.529411764705884</v>
      </c>
      <c r="Y65" s="1">
        <v>4.2</v>
      </c>
      <c r="Z65" s="1">
        <v>16.8</v>
      </c>
      <c r="AA65" s="1">
        <v>4.8</v>
      </c>
      <c r="AB65" s="1">
        <v>8</v>
      </c>
      <c r="AC65" s="1">
        <v>16.2</v>
      </c>
      <c r="AD65" s="1"/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32</v>
      </c>
      <c r="C66" s="1">
        <v>97</v>
      </c>
      <c r="D66" s="1">
        <v>256</v>
      </c>
      <c r="E66" s="1">
        <v>196</v>
      </c>
      <c r="F66" s="1">
        <v>121</v>
      </c>
      <c r="G66" s="6">
        <v>0.28000000000000003</v>
      </c>
      <c r="H66" s="1">
        <v>45</v>
      </c>
      <c r="I66" s="1" t="s">
        <v>33</v>
      </c>
      <c r="J66" s="1">
        <v>231</v>
      </c>
      <c r="K66" s="1">
        <f t="shared" si="13"/>
        <v>-35</v>
      </c>
      <c r="L66" s="1">
        <f t="shared" si="2"/>
        <v>140</v>
      </c>
      <c r="M66" s="1">
        <v>56</v>
      </c>
      <c r="N66" s="1">
        <v>140</v>
      </c>
      <c r="O66" s="1"/>
      <c r="P66" s="1">
        <f t="shared" si="3"/>
        <v>28</v>
      </c>
      <c r="Q66" s="5">
        <f t="shared" si="4"/>
        <v>103</v>
      </c>
      <c r="R66" s="5">
        <v>160</v>
      </c>
      <c r="S66" s="5">
        <f t="shared" si="5"/>
        <v>160</v>
      </c>
      <c r="T66" s="5"/>
      <c r="U66" s="5">
        <v>200</v>
      </c>
      <c r="V66" s="11">
        <f>P66/(Y66/100)-100</f>
        <v>19.658119658119659</v>
      </c>
      <c r="W66" s="1">
        <f t="shared" si="6"/>
        <v>15.035714285714286</v>
      </c>
      <c r="X66" s="1">
        <f t="shared" si="7"/>
        <v>9.3214285714285712</v>
      </c>
      <c r="Y66" s="1">
        <v>23.4</v>
      </c>
      <c r="Z66" s="1">
        <v>32</v>
      </c>
      <c r="AA66" s="1">
        <v>26.6</v>
      </c>
      <c r="AB66" s="1">
        <v>28.6</v>
      </c>
      <c r="AC66" s="1">
        <v>24.6</v>
      </c>
      <c r="AD66" s="1"/>
      <c r="AE66" s="1">
        <f t="shared" si="8"/>
        <v>44.800000000000004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 t="s">
        <v>32</v>
      </c>
      <c r="C67" s="1">
        <v>56</v>
      </c>
      <c r="D67" s="1">
        <v>216</v>
      </c>
      <c r="E67" s="1">
        <v>43</v>
      </c>
      <c r="F67" s="1">
        <v>163</v>
      </c>
      <c r="G67" s="6">
        <v>0.35</v>
      </c>
      <c r="H67" s="1">
        <v>45</v>
      </c>
      <c r="I67" s="1" t="s">
        <v>33</v>
      </c>
      <c r="J67" s="1">
        <v>113</v>
      </c>
      <c r="K67" s="1">
        <f t="shared" si="13"/>
        <v>-70</v>
      </c>
      <c r="L67" s="1">
        <f t="shared" si="2"/>
        <v>43</v>
      </c>
      <c r="M67" s="1"/>
      <c r="N67" s="1">
        <v>70</v>
      </c>
      <c r="O67" s="1"/>
      <c r="P67" s="1">
        <f t="shared" si="3"/>
        <v>8.6</v>
      </c>
      <c r="Q67" s="5">
        <v>40</v>
      </c>
      <c r="R67" s="5">
        <v>50</v>
      </c>
      <c r="S67" s="5">
        <f t="shared" si="5"/>
        <v>50</v>
      </c>
      <c r="T67" s="5"/>
      <c r="U67" s="5">
        <v>200</v>
      </c>
      <c r="V67" s="1"/>
      <c r="W67" s="1">
        <f t="shared" si="6"/>
        <v>32.906976744186046</v>
      </c>
      <c r="X67" s="1">
        <f t="shared" si="7"/>
        <v>27.093023255813954</v>
      </c>
      <c r="Y67" s="1">
        <v>17.8</v>
      </c>
      <c r="Z67" s="1">
        <v>23.8</v>
      </c>
      <c r="AA67" s="1">
        <v>14.8</v>
      </c>
      <c r="AB67" s="1">
        <v>16.8</v>
      </c>
      <c r="AC67" s="1">
        <v>18.600000000000001</v>
      </c>
      <c r="AD67" s="1"/>
      <c r="AE67" s="1">
        <f t="shared" si="8"/>
        <v>17.5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 t="s">
        <v>32</v>
      </c>
      <c r="C68" s="1">
        <v>269</v>
      </c>
      <c r="D68" s="1">
        <v>200</v>
      </c>
      <c r="E68" s="1">
        <v>293</v>
      </c>
      <c r="F68" s="1">
        <v>44</v>
      </c>
      <c r="G68" s="6">
        <v>0.4</v>
      </c>
      <c r="H68" s="1">
        <v>45</v>
      </c>
      <c r="I68" s="1" t="s">
        <v>33</v>
      </c>
      <c r="J68" s="1">
        <v>426</v>
      </c>
      <c r="K68" s="1">
        <f t="shared" ref="K68:K92" si="15">E68-J68</f>
        <v>-133</v>
      </c>
      <c r="L68" s="1">
        <f t="shared" si="2"/>
        <v>293</v>
      </c>
      <c r="M68" s="1"/>
      <c r="N68" s="1">
        <v>600</v>
      </c>
      <c r="O68" s="1">
        <v>580</v>
      </c>
      <c r="P68" s="1">
        <f t="shared" si="3"/>
        <v>58.6</v>
      </c>
      <c r="Q68" s="5">
        <v>120</v>
      </c>
      <c r="R68" s="5">
        <v>200</v>
      </c>
      <c r="S68" s="5">
        <f t="shared" si="5"/>
        <v>200</v>
      </c>
      <c r="T68" s="5"/>
      <c r="U68" s="5">
        <v>400</v>
      </c>
      <c r="V68" s="11">
        <f>Y68/(Z68/100)-100</f>
        <v>149.802371541502</v>
      </c>
      <c r="W68" s="1">
        <f t="shared" si="6"/>
        <v>24.300341296928327</v>
      </c>
      <c r="X68" s="1">
        <f t="shared" si="7"/>
        <v>20.887372013651877</v>
      </c>
      <c r="Y68" s="1">
        <v>126.4</v>
      </c>
      <c r="Z68" s="1">
        <v>50.6</v>
      </c>
      <c r="AA68" s="1">
        <v>79.2</v>
      </c>
      <c r="AB68" s="1">
        <v>91.8</v>
      </c>
      <c r="AC68" s="1">
        <v>58.2</v>
      </c>
      <c r="AD68" s="1"/>
      <c r="AE68" s="1">
        <f t="shared" si="8"/>
        <v>80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32</v>
      </c>
      <c r="C69" s="1">
        <v>86</v>
      </c>
      <c r="D69" s="1"/>
      <c r="E69" s="1">
        <v>34</v>
      </c>
      <c r="F69" s="1">
        <v>17</v>
      </c>
      <c r="G69" s="6">
        <v>0.5</v>
      </c>
      <c r="H69" s="1">
        <v>120</v>
      </c>
      <c r="I69" s="1" t="s">
        <v>33</v>
      </c>
      <c r="J69" s="1">
        <v>31.5</v>
      </c>
      <c r="K69" s="1">
        <f t="shared" si="15"/>
        <v>2.5</v>
      </c>
      <c r="L69" s="1">
        <f t="shared" si="2"/>
        <v>34</v>
      </c>
      <c r="M69" s="1"/>
      <c r="N69" s="1">
        <v>132</v>
      </c>
      <c r="O69" s="1"/>
      <c r="P69" s="1">
        <f t="shared" si="3"/>
        <v>6.8</v>
      </c>
      <c r="Q69" s="5">
        <v>40</v>
      </c>
      <c r="R69" s="5">
        <f t="shared" si="10"/>
        <v>40</v>
      </c>
      <c r="S69" s="5">
        <f t="shared" si="5"/>
        <v>40</v>
      </c>
      <c r="T69" s="5"/>
      <c r="U69" s="5">
        <v>150</v>
      </c>
      <c r="V69" s="1"/>
      <c r="W69" s="1">
        <f t="shared" si="6"/>
        <v>27.794117647058822</v>
      </c>
      <c r="X69" s="1">
        <f t="shared" si="7"/>
        <v>21.911764705882355</v>
      </c>
      <c r="Y69" s="1">
        <v>14.1</v>
      </c>
      <c r="Z69" s="1">
        <v>2.3035999999999999</v>
      </c>
      <c r="AA69" s="1">
        <v>0.2</v>
      </c>
      <c r="AB69" s="1">
        <v>7.6</v>
      </c>
      <c r="AC69" s="1">
        <v>4</v>
      </c>
      <c r="AD69" s="1"/>
      <c r="AE69" s="1">
        <f t="shared" si="8"/>
        <v>20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36</v>
      </c>
      <c r="C70" s="1">
        <v>65.5</v>
      </c>
      <c r="D70" s="1"/>
      <c r="E70" s="1">
        <v>24.939</v>
      </c>
      <c r="F70" s="1">
        <v>34.625999999999998</v>
      </c>
      <c r="G70" s="6">
        <v>1</v>
      </c>
      <c r="H70" s="1">
        <v>45</v>
      </c>
      <c r="I70" s="1" t="s">
        <v>33</v>
      </c>
      <c r="J70" s="1">
        <v>27.2</v>
      </c>
      <c r="K70" s="1">
        <f t="shared" si="15"/>
        <v>-2.2609999999999992</v>
      </c>
      <c r="L70" s="1">
        <f t="shared" si="2"/>
        <v>24.939</v>
      </c>
      <c r="M70" s="1"/>
      <c r="N70" s="1">
        <v>0</v>
      </c>
      <c r="O70" s="1"/>
      <c r="P70" s="1">
        <f t="shared" si="3"/>
        <v>4.9878</v>
      </c>
      <c r="Q70" s="5">
        <f t="shared" si="4"/>
        <v>30.215399999999995</v>
      </c>
      <c r="R70" s="5">
        <v>40</v>
      </c>
      <c r="S70" s="5">
        <f t="shared" si="5"/>
        <v>40</v>
      </c>
      <c r="T70" s="5"/>
      <c r="U70" s="5">
        <v>100</v>
      </c>
      <c r="V70" s="1"/>
      <c r="W70" s="1">
        <f t="shared" si="6"/>
        <v>14.9617065640162</v>
      </c>
      <c r="X70" s="1">
        <f t="shared" si="7"/>
        <v>6.9421388187176705</v>
      </c>
      <c r="Y70" s="1">
        <v>1.9026000000000001</v>
      </c>
      <c r="Z70" s="1">
        <v>3.6448</v>
      </c>
      <c r="AA70" s="1">
        <v>1.2605999999999999</v>
      </c>
      <c r="AB70" s="1">
        <v>4.3536000000000001</v>
      </c>
      <c r="AC70" s="1">
        <v>11.209</v>
      </c>
      <c r="AD70" s="10"/>
      <c r="AE70" s="1">
        <f t="shared" si="8"/>
        <v>40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32</v>
      </c>
      <c r="C71" s="1">
        <v>44</v>
      </c>
      <c r="D71" s="1"/>
      <c r="E71" s="1">
        <v>31</v>
      </c>
      <c r="F71" s="1"/>
      <c r="G71" s="6">
        <v>0.33</v>
      </c>
      <c r="H71" s="1">
        <v>45</v>
      </c>
      <c r="I71" s="1" t="s">
        <v>33</v>
      </c>
      <c r="J71" s="1">
        <v>33</v>
      </c>
      <c r="K71" s="1">
        <f t="shared" si="15"/>
        <v>-2</v>
      </c>
      <c r="L71" s="1">
        <f t="shared" ref="L71:L92" si="16">E71-M71</f>
        <v>31</v>
      </c>
      <c r="M71" s="1"/>
      <c r="N71" s="1">
        <v>150</v>
      </c>
      <c r="O71" s="1"/>
      <c r="P71" s="1">
        <f t="shared" ref="P71:P92" si="17">L71/5</f>
        <v>6.2</v>
      </c>
      <c r="Q71" s="5">
        <v>20</v>
      </c>
      <c r="R71" s="5">
        <f t="shared" ref="R71:R94" si="18">ROUND(Q71,0)</f>
        <v>20</v>
      </c>
      <c r="S71" s="5">
        <f t="shared" ref="S71:S94" si="19">R71-T71</f>
        <v>20</v>
      </c>
      <c r="T71" s="5"/>
      <c r="U71" s="5">
        <v>150</v>
      </c>
      <c r="V71" s="1"/>
      <c r="W71" s="1">
        <f t="shared" ref="W71:W92" si="20">(F71+N71+O71+R71)/P71</f>
        <v>27.419354838709676</v>
      </c>
      <c r="X71" s="1">
        <f t="shared" ref="X71:X92" si="21">(F71+N71+O71)/P71</f>
        <v>24.193548387096772</v>
      </c>
      <c r="Y71" s="1">
        <v>13</v>
      </c>
      <c r="Z71" s="1">
        <v>6.4</v>
      </c>
      <c r="AA71" s="1">
        <v>-0.8</v>
      </c>
      <c r="AB71" s="1">
        <v>2</v>
      </c>
      <c r="AC71" s="1">
        <v>11.4</v>
      </c>
      <c r="AD71" s="1"/>
      <c r="AE71" s="1">
        <f t="shared" ref="AE71:AE92" si="22">S71*G71</f>
        <v>6.6000000000000005</v>
      </c>
      <c r="AF71" s="1">
        <f t="shared" ref="AF71:AF92" si="2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36</v>
      </c>
      <c r="C72" s="1">
        <v>54.9</v>
      </c>
      <c r="D72" s="1"/>
      <c r="E72" s="1">
        <v>9.4</v>
      </c>
      <c r="F72" s="1">
        <v>40.909999999999997</v>
      </c>
      <c r="G72" s="6">
        <v>1</v>
      </c>
      <c r="H72" s="1">
        <v>45</v>
      </c>
      <c r="I72" s="1" t="s">
        <v>33</v>
      </c>
      <c r="J72" s="1">
        <v>12.8</v>
      </c>
      <c r="K72" s="1">
        <f t="shared" si="15"/>
        <v>-3.4000000000000004</v>
      </c>
      <c r="L72" s="1">
        <f t="shared" si="16"/>
        <v>9.4</v>
      </c>
      <c r="M72" s="1"/>
      <c r="N72" s="1">
        <v>0</v>
      </c>
      <c r="O72" s="1"/>
      <c r="P72" s="1">
        <f t="shared" si="17"/>
        <v>1.8800000000000001</v>
      </c>
      <c r="Q72" s="5"/>
      <c r="R72" s="5">
        <f t="shared" si="18"/>
        <v>0</v>
      </c>
      <c r="S72" s="5">
        <f t="shared" si="19"/>
        <v>0</v>
      </c>
      <c r="T72" s="5"/>
      <c r="U72" s="5">
        <v>100</v>
      </c>
      <c r="V72" s="1"/>
      <c r="W72" s="1">
        <f t="shared" si="20"/>
        <v>21.760638297872337</v>
      </c>
      <c r="X72" s="1">
        <f t="shared" si="21"/>
        <v>21.760638297872337</v>
      </c>
      <c r="Y72" s="1">
        <v>1.7296</v>
      </c>
      <c r="Z72" s="1">
        <v>1.8715999999999999</v>
      </c>
      <c r="AA72" s="1">
        <v>1.7436</v>
      </c>
      <c r="AB72" s="1">
        <v>5.45</v>
      </c>
      <c r="AC72" s="1">
        <v>0.66320000000000001</v>
      </c>
      <c r="AD72" s="11" t="s">
        <v>105</v>
      </c>
      <c r="AE72" s="1">
        <f t="shared" si="22"/>
        <v>0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32</v>
      </c>
      <c r="C73" s="1">
        <v>168</v>
      </c>
      <c r="D73" s="1"/>
      <c r="E73" s="1">
        <v>156</v>
      </c>
      <c r="F73" s="1"/>
      <c r="G73" s="6">
        <v>0.33</v>
      </c>
      <c r="H73" s="1">
        <v>45</v>
      </c>
      <c r="I73" s="1" t="s">
        <v>33</v>
      </c>
      <c r="J73" s="1">
        <v>170</v>
      </c>
      <c r="K73" s="1">
        <f t="shared" si="15"/>
        <v>-14</v>
      </c>
      <c r="L73" s="1">
        <f t="shared" si="16"/>
        <v>156</v>
      </c>
      <c r="M73" s="1"/>
      <c r="N73" s="1">
        <v>0</v>
      </c>
      <c r="O73" s="1"/>
      <c r="P73" s="1">
        <f t="shared" si="17"/>
        <v>31.2</v>
      </c>
      <c r="Q73" s="5">
        <f>11*P73-O73-N73-F73</f>
        <v>343.2</v>
      </c>
      <c r="R73" s="5">
        <f t="shared" si="18"/>
        <v>343</v>
      </c>
      <c r="S73" s="5">
        <f t="shared" si="19"/>
        <v>243</v>
      </c>
      <c r="T73" s="5">
        <v>100</v>
      </c>
      <c r="U73" s="5"/>
      <c r="V73" s="1"/>
      <c r="W73" s="1">
        <f t="shared" si="20"/>
        <v>10.993589743589745</v>
      </c>
      <c r="X73" s="1">
        <f t="shared" si="21"/>
        <v>0</v>
      </c>
      <c r="Y73" s="1">
        <v>2.4</v>
      </c>
      <c r="Z73" s="1">
        <v>4</v>
      </c>
      <c r="AA73" s="1">
        <v>16</v>
      </c>
      <c r="AB73" s="1">
        <v>5.8</v>
      </c>
      <c r="AC73" s="1">
        <v>4.8</v>
      </c>
      <c r="AD73" s="1"/>
      <c r="AE73" s="1">
        <f t="shared" si="22"/>
        <v>80.19</v>
      </c>
      <c r="AF73" s="1">
        <f t="shared" si="23"/>
        <v>33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36</v>
      </c>
      <c r="C74" s="1">
        <v>68.091999999999999</v>
      </c>
      <c r="D74" s="1">
        <v>69.106999999999999</v>
      </c>
      <c r="E74" s="1">
        <v>35.121000000000002</v>
      </c>
      <c r="F74" s="1">
        <v>86.388999999999996</v>
      </c>
      <c r="G74" s="6">
        <v>1</v>
      </c>
      <c r="H74" s="1">
        <v>45</v>
      </c>
      <c r="I74" s="1" t="s">
        <v>33</v>
      </c>
      <c r="J74" s="1">
        <v>34.9</v>
      </c>
      <c r="K74" s="1">
        <f t="shared" si="15"/>
        <v>0.22100000000000364</v>
      </c>
      <c r="L74" s="1">
        <f t="shared" si="16"/>
        <v>35.121000000000002</v>
      </c>
      <c r="M74" s="1"/>
      <c r="N74" s="1">
        <v>40</v>
      </c>
      <c r="O74" s="1"/>
      <c r="P74" s="1">
        <f t="shared" si="17"/>
        <v>7.0242000000000004</v>
      </c>
      <c r="Q74" s="5"/>
      <c r="R74" s="5">
        <f t="shared" si="18"/>
        <v>0</v>
      </c>
      <c r="S74" s="5">
        <f t="shared" si="19"/>
        <v>0</v>
      </c>
      <c r="T74" s="5"/>
      <c r="U74" s="5">
        <v>100</v>
      </c>
      <c r="V74" s="1"/>
      <c r="W74" s="1">
        <f t="shared" si="20"/>
        <v>17.99336579254577</v>
      </c>
      <c r="X74" s="1">
        <f t="shared" si="21"/>
        <v>17.99336579254577</v>
      </c>
      <c r="Y74" s="1">
        <v>10.0914</v>
      </c>
      <c r="Z74" s="1">
        <v>12.568</v>
      </c>
      <c r="AA74" s="1">
        <v>12.308</v>
      </c>
      <c r="AB74" s="1">
        <v>10.586600000000001</v>
      </c>
      <c r="AC74" s="1">
        <v>10.618399999999999</v>
      </c>
      <c r="AD74" s="11" t="s">
        <v>105</v>
      </c>
      <c r="AE74" s="1">
        <f t="shared" si="22"/>
        <v>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32</v>
      </c>
      <c r="C75" s="1">
        <v>35</v>
      </c>
      <c r="D75" s="1">
        <v>58</v>
      </c>
      <c r="E75" s="1">
        <v>48</v>
      </c>
      <c r="F75" s="1">
        <v>26</v>
      </c>
      <c r="G75" s="6">
        <v>0.33</v>
      </c>
      <c r="H75" s="1">
        <v>45</v>
      </c>
      <c r="I75" s="1" t="s">
        <v>33</v>
      </c>
      <c r="J75" s="1">
        <v>81</v>
      </c>
      <c r="K75" s="1">
        <f t="shared" si="15"/>
        <v>-33</v>
      </c>
      <c r="L75" s="1">
        <f t="shared" si="16"/>
        <v>48</v>
      </c>
      <c r="M75" s="1"/>
      <c r="N75" s="1">
        <v>88</v>
      </c>
      <c r="O75" s="1"/>
      <c r="P75" s="1">
        <f t="shared" si="17"/>
        <v>9.6</v>
      </c>
      <c r="Q75" s="5">
        <f t="shared" ref="Q75:Q92" si="24">13*P75-O75-N75-F75</f>
        <v>10.799999999999997</v>
      </c>
      <c r="R75" s="5">
        <v>40</v>
      </c>
      <c r="S75" s="5">
        <f t="shared" si="19"/>
        <v>40</v>
      </c>
      <c r="T75" s="5"/>
      <c r="U75" s="5">
        <v>150</v>
      </c>
      <c r="V75" s="1"/>
      <c r="W75" s="1">
        <f t="shared" si="20"/>
        <v>16.041666666666668</v>
      </c>
      <c r="X75" s="1">
        <f t="shared" si="21"/>
        <v>11.875</v>
      </c>
      <c r="Y75" s="1">
        <v>13.2</v>
      </c>
      <c r="Z75" s="1">
        <v>0.8</v>
      </c>
      <c r="AA75" s="1">
        <v>2.6</v>
      </c>
      <c r="AB75" s="1">
        <v>11.2</v>
      </c>
      <c r="AC75" s="1">
        <v>7.2</v>
      </c>
      <c r="AD75" s="1"/>
      <c r="AE75" s="1">
        <f t="shared" si="22"/>
        <v>13.200000000000001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36</v>
      </c>
      <c r="C76" s="1">
        <v>5.2</v>
      </c>
      <c r="D76" s="1">
        <v>21.161000000000001</v>
      </c>
      <c r="E76" s="1">
        <v>-0.52</v>
      </c>
      <c r="F76" s="1">
        <v>19.739000000000001</v>
      </c>
      <c r="G76" s="6">
        <v>1</v>
      </c>
      <c r="H76" s="1">
        <v>45</v>
      </c>
      <c r="I76" s="1" t="s">
        <v>33</v>
      </c>
      <c r="J76" s="1">
        <v>9.3000000000000007</v>
      </c>
      <c r="K76" s="1">
        <f t="shared" si="15"/>
        <v>-9.82</v>
      </c>
      <c r="L76" s="1">
        <f t="shared" si="16"/>
        <v>-0.52</v>
      </c>
      <c r="M76" s="1"/>
      <c r="N76" s="1">
        <v>10</v>
      </c>
      <c r="O76" s="1"/>
      <c r="P76" s="1">
        <f t="shared" si="17"/>
        <v>-0.10400000000000001</v>
      </c>
      <c r="Q76" s="5"/>
      <c r="R76" s="5">
        <f t="shared" si="18"/>
        <v>0</v>
      </c>
      <c r="S76" s="5">
        <f t="shared" si="19"/>
        <v>0</v>
      </c>
      <c r="T76" s="5"/>
      <c r="U76" s="5">
        <v>100</v>
      </c>
      <c r="V76" s="1"/>
      <c r="W76" s="1">
        <f t="shared" si="20"/>
        <v>-285.95192307692304</v>
      </c>
      <c r="X76" s="1">
        <f t="shared" si="21"/>
        <v>-285.95192307692304</v>
      </c>
      <c r="Y76" s="1">
        <v>1.0546</v>
      </c>
      <c r="Z76" s="1">
        <v>2.4931999999999999</v>
      </c>
      <c r="AA76" s="1">
        <v>1.0908</v>
      </c>
      <c r="AB76" s="1">
        <v>3.0983999999999998</v>
      </c>
      <c r="AC76" s="1">
        <v>3.3403999999999998</v>
      </c>
      <c r="AD76" s="11" t="s">
        <v>105</v>
      </c>
      <c r="AE76" s="1">
        <f t="shared" si="22"/>
        <v>0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32</v>
      </c>
      <c r="C77" s="1">
        <v>3</v>
      </c>
      <c r="D77" s="1">
        <v>120</v>
      </c>
      <c r="E77" s="1">
        <v>8</v>
      </c>
      <c r="F77" s="1">
        <v>111</v>
      </c>
      <c r="G77" s="6">
        <v>0.66</v>
      </c>
      <c r="H77" s="1">
        <v>45</v>
      </c>
      <c r="I77" s="1" t="s">
        <v>33</v>
      </c>
      <c r="J77" s="1">
        <v>9</v>
      </c>
      <c r="K77" s="1">
        <f t="shared" si="15"/>
        <v>-1</v>
      </c>
      <c r="L77" s="1">
        <f t="shared" si="16"/>
        <v>8</v>
      </c>
      <c r="M77" s="1"/>
      <c r="N77" s="1">
        <v>40</v>
      </c>
      <c r="O77" s="1"/>
      <c r="P77" s="1">
        <f t="shared" si="17"/>
        <v>1.6</v>
      </c>
      <c r="Q77" s="5"/>
      <c r="R77" s="5">
        <f t="shared" si="18"/>
        <v>0</v>
      </c>
      <c r="S77" s="5">
        <f t="shared" si="19"/>
        <v>0</v>
      </c>
      <c r="T77" s="5"/>
      <c r="U77" s="5">
        <v>50</v>
      </c>
      <c r="V77" s="1"/>
      <c r="W77" s="1">
        <f t="shared" si="20"/>
        <v>94.375</v>
      </c>
      <c r="X77" s="1">
        <f t="shared" si="21"/>
        <v>94.375</v>
      </c>
      <c r="Y77" s="1">
        <v>9.3480000000000008</v>
      </c>
      <c r="Z77" s="1">
        <v>14</v>
      </c>
      <c r="AA77" s="1">
        <v>1.4</v>
      </c>
      <c r="AB77" s="1">
        <v>2.2000000000000002</v>
      </c>
      <c r="AC77" s="1">
        <v>9.1999999999999993</v>
      </c>
      <c r="AD77" s="1"/>
      <c r="AE77" s="1">
        <f t="shared" si="22"/>
        <v>0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67</v>
      </c>
      <c r="D78" s="1">
        <v>32</v>
      </c>
      <c r="E78" s="1">
        <v>56</v>
      </c>
      <c r="F78" s="1">
        <v>13</v>
      </c>
      <c r="G78" s="6">
        <v>0.66</v>
      </c>
      <c r="H78" s="1">
        <v>45</v>
      </c>
      <c r="I78" s="1" t="s">
        <v>33</v>
      </c>
      <c r="J78" s="1">
        <v>76.599999999999994</v>
      </c>
      <c r="K78" s="1">
        <f t="shared" si="15"/>
        <v>-20.599999999999994</v>
      </c>
      <c r="L78" s="1">
        <f t="shared" si="16"/>
        <v>56</v>
      </c>
      <c r="M78" s="1"/>
      <c r="N78" s="1">
        <v>174</v>
      </c>
      <c r="O78" s="1"/>
      <c r="P78" s="1">
        <f t="shared" si="17"/>
        <v>11.2</v>
      </c>
      <c r="Q78" s="5">
        <v>30</v>
      </c>
      <c r="R78" s="5">
        <v>40</v>
      </c>
      <c r="S78" s="5">
        <f t="shared" si="19"/>
        <v>40</v>
      </c>
      <c r="T78" s="5"/>
      <c r="U78" s="5">
        <v>150</v>
      </c>
      <c r="V78" s="1"/>
      <c r="W78" s="1">
        <f t="shared" si="20"/>
        <v>20.267857142857146</v>
      </c>
      <c r="X78" s="1">
        <f t="shared" si="21"/>
        <v>16.696428571428573</v>
      </c>
      <c r="Y78" s="1">
        <v>18.600000000000001</v>
      </c>
      <c r="Z78" s="1">
        <v>9.8000000000000007</v>
      </c>
      <c r="AA78" s="1">
        <v>14.2</v>
      </c>
      <c r="AB78" s="1">
        <v>10</v>
      </c>
      <c r="AC78" s="1">
        <v>16.867999999999999</v>
      </c>
      <c r="AD78" s="1"/>
      <c r="AE78" s="1">
        <f t="shared" si="22"/>
        <v>26.400000000000002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32</v>
      </c>
      <c r="C79" s="1">
        <v>26</v>
      </c>
      <c r="D79" s="1">
        <v>9</v>
      </c>
      <c r="E79" s="1">
        <v>22</v>
      </c>
      <c r="F79" s="1"/>
      <c r="G79" s="6">
        <v>0.66</v>
      </c>
      <c r="H79" s="1">
        <v>45</v>
      </c>
      <c r="I79" s="1" t="s">
        <v>33</v>
      </c>
      <c r="J79" s="1">
        <v>24</v>
      </c>
      <c r="K79" s="1">
        <f t="shared" si="15"/>
        <v>-2</v>
      </c>
      <c r="L79" s="1">
        <f t="shared" si="16"/>
        <v>22</v>
      </c>
      <c r="M79" s="1"/>
      <c r="N79" s="1">
        <v>60</v>
      </c>
      <c r="O79" s="1"/>
      <c r="P79" s="1">
        <f t="shared" si="17"/>
        <v>4.4000000000000004</v>
      </c>
      <c r="Q79" s="5">
        <v>16</v>
      </c>
      <c r="R79" s="5">
        <v>0</v>
      </c>
      <c r="S79" s="5">
        <f t="shared" si="19"/>
        <v>0</v>
      </c>
      <c r="T79" s="5"/>
      <c r="U79" s="13">
        <v>0</v>
      </c>
      <c r="V79" s="11" t="s">
        <v>127</v>
      </c>
      <c r="W79" s="1">
        <f t="shared" si="20"/>
        <v>13.636363636363635</v>
      </c>
      <c r="X79" s="1">
        <f t="shared" si="21"/>
        <v>13.636363636363635</v>
      </c>
      <c r="Y79" s="1">
        <v>6.4</v>
      </c>
      <c r="Z79" s="1">
        <v>3.6</v>
      </c>
      <c r="AA79" s="1">
        <v>4.5999999999999996</v>
      </c>
      <c r="AB79" s="1">
        <v>4.2</v>
      </c>
      <c r="AC79" s="1">
        <v>4.4000000000000004</v>
      </c>
      <c r="AD79" s="1" t="s">
        <v>130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32</v>
      </c>
      <c r="C80" s="1">
        <v>64</v>
      </c>
      <c r="D80" s="1">
        <v>32</v>
      </c>
      <c r="E80" s="1">
        <v>44</v>
      </c>
      <c r="F80" s="1">
        <v>30</v>
      </c>
      <c r="G80" s="6">
        <v>0.33</v>
      </c>
      <c r="H80" s="1">
        <v>45</v>
      </c>
      <c r="I80" s="1" t="s">
        <v>33</v>
      </c>
      <c r="J80" s="1">
        <v>47</v>
      </c>
      <c r="K80" s="1">
        <f t="shared" si="15"/>
        <v>-3</v>
      </c>
      <c r="L80" s="1">
        <f t="shared" si="16"/>
        <v>44</v>
      </c>
      <c r="M80" s="1"/>
      <c r="N80" s="1">
        <v>70</v>
      </c>
      <c r="O80" s="1"/>
      <c r="P80" s="1">
        <f t="shared" si="17"/>
        <v>8.8000000000000007</v>
      </c>
      <c r="Q80" s="5">
        <f t="shared" si="24"/>
        <v>14.400000000000006</v>
      </c>
      <c r="R80" s="5">
        <v>40</v>
      </c>
      <c r="S80" s="5">
        <f t="shared" si="19"/>
        <v>40</v>
      </c>
      <c r="T80" s="5"/>
      <c r="U80" s="5">
        <v>150</v>
      </c>
      <c r="V80" s="1"/>
      <c r="W80" s="1">
        <f t="shared" si="20"/>
        <v>15.909090909090908</v>
      </c>
      <c r="X80" s="1">
        <f t="shared" si="21"/>
        <v>11.363636363636363</v>
      </c>
      <c r="Y80" s="1">
        <v>9.1999999999999993</v>
      </c>
      <c r="Z80" s="1">
        <v>8.1999999999999993</v>
      </c>
      <c r="AA80" s="1">
        <v>11.6</v>
      </c>
      <c r="AB80" s="1">
        <v>2</v>
      </c>
      <c r="AC80" s="1">
        <v>4.5999999999999996</v>
      </c>
      <c r="AD80" s="1"/>
      <c r="AE80" s="1">
        <f t="shared" si="22"/>
        <v>13.200000000000001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32</v>
      </c>
      <c r="C81" s="1">
        <v>48</v>
      </c>
      <c r="D81" s="1">
        <v>752</v>
      </c>
      <c r="E81" s="1">
        <v>49</v>
      </c>
      <c r="F81" s="1">
        <v>708</v>
      </c>
      <c r="G81" s="6">
        <v>0.36</v>
      </c>
      <c r="H81" s="1">
        <v>45</v>
      </c>
      <c r="I81" s="1" t="s">
        <v>33</v>
      </c>
      <c r="J81" s="1">
        <v>74</v>
      </c>
      <c r="K81" s="1">
        <f t="shared" si="15"/>
        <v>-25</v>
      </c>
      <c r="L81" s="1">
        <f t="shared" si="16"/>
        <v>49</v>
      </c>
      <c r="M81" s="1"/>
      <c r="N81" s="1">
        <v>0</v>
      </c>
      <c r="O81" s="1"/>
      <c r="P81" s="1">
        <f t="shared" si="17"/>
        <v>9.8000000000000007</v>
      </c>
      <c r="Q81" s="5"/>
      <c r="R81" s="5">
        <f t="shared" si="18"/>
        <v>0</v>
      </c>
      <c r="S81" s="5">
        <f t="shared" si="19"/>
        <v>0</v>
      </c>
      <c r="T81" s="5"/>
      <c r="U81" s="5">
        <v>500</v>
      </c>
      <c r="V81" s="1"/>
      <c r="W81" s="1">
        <f t="shared" si="20"/>
        <v>72.244897959183675</v>
      </c>
      <c r="X81" s="1">
        <f t="shared" si="21"/>
        <v>72.244897959183675</v>
      </c>
      <c r="Y81" s="1">
        <v>19</v>
      </c>
      <c r="Z81" s="1">
        <v>69.400000000000006</v>
      </c>
      <c r="AA81" s="1">
        <v>23.8</v>
      </c>
      <c r="AB81" s="1">
        <v>31.4</v>
      </c>
      <c r="AC81" s="1">
        <v>45.4</v>
      </c>
      <c r="AD81" s="11" t="s">
        <v>105</v>
      </c>
      <c r="AE81" s="1">
        <f t="shared" si="22"/>
        <v>0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 t="s">
        <v>32</v>
      </c>
      <c r="C82" s="1">
        <v>58</v>
      </c>
      <c r="D82" s="1">
        <v>312</v>
      </c>
      <c r="E82" s="1">
        <v>86</v>
      </c>
      <c r="F82" s="1">
        <v>274</v>
      </c>
      <c r="G82" s="6">
        <v>0.15</v>
      </c>
      <c r="H82" s="1">
        <v>60</v>
      </c>
      <c r="I82" s="1" t="s">
        <v>33</v>
      </c>
      <c r="J82" s="1">
        <v>82</v>
      </c>
      <c r="K82" s="1">
        <f t="shared" si="15"/>
        <v>4</v>
      </c>
      <c r="L82" s="1">
        <f t="shared" si="16"/>
        <v>86</v>
      </c>
      <c r="M82" s="1"/>
      <c r="N82" s="1">
        <v>0</v>
      </c>
      <c r="O82" s="1"/>
      <c r="P82" s="1">
        <f t="shared" si="17"/>
        <v>17.2</v>
      </c>
      <c r="Q82" s="5">
        <v>50</v>
      </c>
      <c r="R82" s="5">
        <f t="shared" si="18"/>
        <v>50</v>
      </c>
      <c r="S82" s="5">
        <f t="shared" si="19"/>
        <v>50</v>
      </c>
      <c r="T82" s="5"/>
      <c r="U82" s="5"/>
      <c r="V82" s="1"/>
      <c r="W82" s="1">
        <f t="shared" si="20"/>
        <v>18.837209302325583</v>
      </c>
      <c r="X82" s="1">
        <f t="shared" si="21"/>
        <v>15.930232558139535</v>
      </c>
      <c r="Y82" s="1">
        <v>15.8</v>
      </c>
      <c r="Z82" s="1">
        <v>37.6</v>
      </c>
      <c r="AA82" s="1">
        <v>18.8</v>
      </c>
      <c r="AB82" s="1">
        <v>3.8</v>
      </c>
      <c r="AC82" s="1">
        <v>34.200000000000003</v>
      </c>
      <c r="AD82" s="1"/>
      <c r="AE82" s="1">
        <f t="shared" si="22"/>
        <v>7.5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116</v>
      </c>
      <c r="B83" s="1" t="s">
        <v>32</v>
      </c>
      <c r="C83" s="1"/>
      <c r="D83" s="1">
        <v>446</v>
      </c>
      <c r="E83" s="1">
        <v>31</v>
      </c>
      <c r="F83" s="1">
        <v>413</v>
      </c>
      <c r="G83" s="6">
        <v>0.15</v>
      </c>
      <c r="H83" s="1">
        <v>60</v>
      </c>
      <c r="I83" s="1" t="s">
        <v>33</v>
      </c>
      <c r="J83" s="1">
        <v>25</v>
      </c>
      <c r="K83" s="1">
        <f t="shared" si="15"/>
        <v>6</v>
      </c>
      <c r="L83" s="1">
        <f t="shared" si="16"/>
        <v>31</v>
      </c>
      <c r="M83" s="1"/>
      <c r="N83" s="1">
        <v>0</v>
      </c>
      <c r="O83" s="1"/>
      <c r="P83" s="1">
        <f t="shared" si="17"/>
        <v>6.2</v>
      </c>
      <c r="Q83" s="5"/>
      <c r="R83" s="5">
        <f t="shared" si="18"/>
        <v>0</v>
      </c>
      <c r="S83" s="5">
        <f t="shared" si="19"/>
        <v>0</v>
      </c>
      <c r="T83" s="5"/>
      <c r="U83" s="5"/>
      <c r="V83" s="1"/>
      <c r="W83" s="1">
        <f t="shared" si="20"/>
        <v>66.612903225806448</v>
      </c>
      <c r="X83" s="1">
        <f t="shared" si="21"/>
        <v>66.612903225806448</v>
      </c>
      <c r="Y83" s="1">
        <v>2.6</v>
      </c>
      <c r="Z83" s="1">
        <v>37.6</v>
      </c>
      <c r="AA83" s="1">
        <v>15.8</v>
      </c>
      <c r="AB83" s="1">
        <v>3.4</v>
      </c>
      <c r="AC83" s="1">
        <v>23.8</v>
      </c>
      <c r="AD83" s="1"/>
      <c r="AE83" s="1">
        <f t="shared" si="22"/>
        <v>0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117</v>
      </c>
      <c r="B84" s="1" t="s">
        <v>32</v>
      </c>
      <c r="C84" s="1">
        <v>36</v>
      </c>
      <c r="D84" s="1">
        <v>132</v>
      </c>
      <c r="E84" s="1">
        <v>55</v>
      </c>
      <c r="F84" s="1">
        <v>103</v>
      </c>
      <c r="G84" s="6">
        <v>0.15</v>
      </c>
      <c r="H84" s="1">
        <v>60</v>
      </c>
      <c r="I84" s="1" t="s">
        <v>33</v>
      </c>
      <c r="J84" s="1">
        <v>48</v>
      </c>
      <c r="K84" s="1">
        <f t="shared" si="15"/>
        <v>7</v>
      </c>
      <c r="L84" s="1">
        <f t="shared" si="16"/>
        <v>55</v>
      </c>
      <c r="M84" s="1"/>
      <c r="N84" s="1">
        <v>20</v>
      </c>
      <c r="O84" s="1"/>
      <c r="P84" s="1">
        <f t="shared" si="17"/>
        <v>11</v>
      </c>
      <c r="Q84" s="5">
        <f t="shared" si="24"/>
        <v>20</v>
      </c>
      <c r="R84" s="5">
        <f t="shared" si="18"/>
        <v>20</v>
      </c>
      <c r="S84" s="5">
        <f t="shared" si="19"/>
        <v>20</v>
      </c>
      <c r="T84" s="5"/>
      <c r="U84" s="5"/>
      <c r="V84" s="1"/>
      <c r="W84" s="1">
        <f t="shared" si="20"/>
        <v>13</v>
      </c>
      <c r="X84" s="1">
        <f t="shared" si="21"/>
        <v>11.181818181818182</v>
      </c>
      <c r="Y84" s="1">
        <v>1.6</v>
      </c>
      <c r="Z84" s="1">
        <v>15.2</v>
      </c>
      <c r="AA84" s="1">
        <v>12.6</v>
      </c>
      <c r="AB84" s="1">
        <v>12.8</v>
      </c>
      <c r="AC84" s="1">
        <v>19.399999999999999</v>
      </c>
      <c r="AD84" s="1" t="s">
        <v>118</v>
      </c>
      <c r="AE84" s="1">
        <f t="shared" si="22"/>
        <v>3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36</v>
      </c>
      <c r="C85" s="1">
        <v>891.36099999999999</v>
      </c>
      <c r="D85" s="1">
        <v>1054.365</v>
      </c>
      <c r="E85" s="1">
        <v>891.73199999999997</v>
      </c>
      <c r="F85" s="1">
        <v>889.11900000000003</v>
      </c>
      <c r="G85" s="6">
        <v>1</v>
      </c>
      <c r="H85" s="1" t="e">
        <v>#N/A</v>
      </c>
      <c r="I85" s="1" t="s">
        <v>38</v>
      </c>
      <c r="J85" s="1">
        <v>826</v>
      </c>
      <c r="K85" s="1">
        <f t="shared" si="15"/>
        <v>65.731999999999971</v>
      </c>
      <c r="L85" s="1">
        <f t="shared" si="16"/>
        <v>891.73199999999997</v>
      </c>
      <c r="M85" s="1"/>
      <c r="N85" s="1">
        <v>600</v>
      </c>
      <c r="O85" s="1">
        <v>500</v>
      </c>
      <c r="P85" s="1">
        <f t="shared" si="17"/>
        <v>178.34639999999999</v>
      </c>
      <c r="Q85" s="5">
        <f>14*P85-O85-N85-F85</f>
        <v>507.73059999999998</v>
      </c>
      <c r="R85" s="5">
        <v>700</v>
      </c>
      <c r="S85" s="5">
        <f t="shared" si="19"/>
        <v>450</v>
      </c>
      <c r="T85" s="5">
        <v>250</v>
      </c>
      <c r="U85" s="5">
        <v>800</v>
      </c>
      <c r="V85" s="1"/>
      <c r="W85" s="1">
        <f t="shared" si="20"/>
        <v>15.078067177133939</v>
      </c>
      <c r="X85" s="1">
        <f t="shared" si="21"/>
        <v>11.153121117106934</v>
      </c>
      <c r="Y85" s="1">
        <v>194.17660000000001</v>
      </c>
      <c r="Z85" s="1">
        <v>195.25579999999999</v>
      </c>
      <c r="AA85" s="1">
        <v>178.83580000000001</v>
      </c>
      <c r="AB85" s="1">
        <v>194.77199999999999</v>
      </c>
      <c r="AC85" s="1">
        <v>165.0806</v>
      </c>
      <c r="AD85" s="1"/>
      <c r="AE85" s="1">
        <f t="shared" si="22"/>
        <v>450</v>
      </c>
      <c r="AF85" s="1">
        <f t="shared" si="23"/>
        <v>250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32</v>
      </c>
      <c r="C86" s="1">
        <v>10</v>
      </c>
      <c r="D86" s="1">
        <v>80</v>
      </c>
      <c r="E86" s="1">
        <v>27</v>
      </c>
      <c r="F86" s="1">
        <v>63</v>
      </c>
      <c r="G86" s="6">
        <v>0.1</v>
      </c>
      <c r="H86" s="1" t="e">
        <v>#N/A</v>
      </c>
      <c r="I86" s="1" t="s">
        <v>33</v>
      </c>
      <c r="J86" s="1">
        <v>42</v>
      </c>
      <c r="K86" s="1">
        <f t="shared" si="15"/>
        <v>-15</v>
      </c>
      <c r="L86" s="1">
        <f t="shared" si="16"/>
        <v>27</v>
      </c>
      <c r="M86" s="1"/>
      <c r="N86" s="1">
        <v>100</v>
      </c>
      <c r="O86" s="1"/>
      <c r="P86" s="1">
        <f t="shared" si="17"/>
        <v>5.4</v>
      </c>
      <c r="Q86" s="5"/>
      <c r="R86" s="5">
        <v>20</v>
      </c>
      <c r="S86" s="5">
        <f t="shared" si="19"/>
        <v>20</v>
      </c>
      <c r="T86" s="5"/>
      <c r="U86" s="5">
        <v>150</v>
      </c>
      <c r="V86" s="1"/>
      <c r="W86" s="1">
        <f t="shared" si="20"/>
        <v>33.888888888888886</v>
      </c>
      <c r="X86" s="1">
        <f t="shared" si="21"/>
        <v>30.185185185185183</v>
      </c>
      <c r="Y86" s="1">
        <v>14</v>
      </c>
      <c r="Z86" s="1">
        <v>11.8</v>
      </c>
      <c r="AA86" s="1">
        <v>9.4</v>
      </c>
      <c r="AB86" s="1">
        <v>2.6</v>
      </c>
      <c r="AC86" s="1">
        <v>3.4</v>
      </c>
      <c r="AD86" s="1"/>
      <c r="AE86" s="1">
        <f t="shared" si="22"/>
        <v>2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36</v>
      </c>
      <c r="C87" s="1">
        <v>100.5</v>
      </c>
      <c r="D87" s="1"/>
      <c r="E87" s="1">
        <v>76.941999999999993</v>
      </c>
      <c r="F87" s="1">
        <v>8.0649999999999995</v>
      </c>
      <c r="G87" s="6">
        <v>1</v>
      </c>
      <c r="H87" s="1" t="e">
        <v>#N/A</v>
      </c>
      <c r="I87" s="1" t="s">
        <v>33</v>
      </c>
      <c r="J87" s="1">
        <v>73</v>
      </c>
      <c r="K87" s="1">
        <f t="shared" si="15"/>
        <v>3.9419999999999931</v>
      </c>
      <c r="L87" s="1">
        <f t="shared" si="16"/>
        <v>76.941999999999993</v>
      </c>
      <c r="M87" s="1"/>
      <c r="N87" s="1">
        <v>94</v>
      </c>
      <c r="O87" s="1"/>
      <c r="P87" s="1">
        <f t="shared" si="17"/>
        <v>15.388399999999999</v>
      </c>
      <c r="Q87" s="5">
        <f t="shared" si="24"/>
        <v>97.984199999999987</v>
      </c>
      <c r="R87" s="5">
        <v>130</v>
      </c>
      <c r="S87" s="5">
        <f t="shared" si="19"/>
        <v>130</v>
      </c>
      <c r="T87" s="5"/>
      <c r="U87" s="5">
        <v>150</v>
      </c>
      <c r="V87" s="11">
        <f>Y87/(Z87/100)-100</f>
        <v>84.485349361382447</v>
      </c>
      <c r="W87" s="1">
        <f t="shared" si="20"/>
        <v>15.080515193262459</v>
      </c>
      <c r="X87" s="1">
        <f t="shared" si="21"/>
        <v>6.6325933820280216</v>
      </c>
      <c r="Y87" s="1">
        <v>13.7508</v>
      </c>
      <c r="Z87" s="1">
        <v>7.4535999999999998</v>
      </c>
      <c r="AA87" s="1">
        <v>2.5543999999999998</v>
      </c>
      <c r="AB87" s="1">
        <v>0</v>
      </c>
      <c r="AC87" s="1">
        <v>0</v>
      </c>
      <c r="AD87" s="10"/>
      <c r="AE87" s="1">
        <f t="shared" si="22"/>
        <v>130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36</v>
      </c>
      <c r="C88" s="1">
        <v>125.54300000000001</v>
      </c>
      <c r="D88" s="1">
        <v>39.808</v>
      </c>
      <c r="E88" s="1">
        <v>48.2</v>
      </c>
      <c r="F88" s="1">
        <v>117.151</v>
      </c>
      <c r="G88" s="6">
        <v>1</v>
      </c>
      <c r="H88" s="1" t="e">
        <v>#N/A</v>
      </c>
      <c r="I88" s="1" t="s">
        <v>33</v>
      </c>
      <c r="J88" s="1">
        <v>49</v>
      </c>
      <c r="K88" s="1">
        <f t="shared" si="15"/>
        <v>-0.79999999999999716</v>
      </c>
      <c r="L88" s="1">
        <f t="shared" si="16"/>
        <v>48.2</v>
      </c>
      <c r="M88" s="1"/>
      <c r="N88" s="1">
        <v>0</v>
      </c>
      <c r="O88" s="1"/>
      <c r="P88" s="1">
        <f t="shared" si="17"/>
        <v>9.64</v>
      </c>
      <c r="Q88" s="5">
        <f t="shared" si="24"/>
        <v>8.1690000000000111</v>
      </c>
      <c r="R88" s="5">
        <v>30</v>
      </c>
      <c r="S88" s="5">
        <f t="shared" si="19"/>
        <v>30</v>
      </c>
      <c r="T88" s="5"/>
      <c r="U88" s="5">
        <v>150</v>
      </c>
      <c r="V88" s="1"/>
      <c r="W88" s="1">
        <f t="shared" si="20"/>
        <v>15.264626556016598</v>
      </c>
      <c r="X88" s="1">
        <f t="shared" si="21"/>
        <v>12.15259336099585</v>
      </c>
      <c r="Y88" s="1">
        <v>6.3959999999999999</v>
      </c>
      <c r="Z88" s="1">
        <v>5.1863999999999999</v>
      </c>
      <c r="AA88" s="1">
        <v>13.715999999999999</v>
      </c>
      <c r="AB88" s="1">
        <v>17.5382</v>
      </c>
      <c r="AC88" s="1">
        <v>6.2893999999999997</v>
      </c>
      <c r="AD88" s="10"/>
      <c r="AE88" s="1">
        <f t="shared" si="22"/>
        <v>30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123</v>
      </c>
      <c r="B89" s="1" t="s">
        <v>36</v>
      </c>
      <c r="C89" s="1">
        <v>59.472000000000001</v>
      </c>
      <c r="D89" s="1">
        <v>63.15</v>
      </c>
      <c r="E89" s="1">
        <v>29.774000000000001</v>
      </c>
      <c r="F89" s="1">
        <v>92.847999999999999</v>
      </c>
      <c r="G89" s="6">
        <v>1</v>
      </c>
      <c r="H89" s="1" t="e">
        <v>#N/A</v>
      </c>
      <c r="I89" s="1" t="s">
        <v>33</v>
      </c>
      <c r="J89" s="1">
        <v>29.5</v>
      </c>
      <c r="K89" s="1">
        <f t="shared" si="15"/>
        <v>0.27400000000000091</v>
      </c>
      <c r="L89" s="1">
        <f t="shared" si="16"/>
        <v>29.774000000000001</v>
      </c>
      <c r="M89" s="1"/>
      <c r="N89" s="1">
        <v>0</v>
      </c>
      <c r="O89" s="1"/>
      <c r="P89" s="1">
        <f t="shared" si="17"/>
        <v>5.9548000000000005</v>
      </c>
      <c r="Q89" s="5"/>
      <c r="R89" s="5">
        <f t="shared" si="18"/>
        <v>0</v>
      </c>
      <c r="S89" s="5">
        <f t="shared" si="19"/>
        <v>0</v>
      </c>
      <c r="T89" s="5"/>
      <c r="U89" s="5"/>
      <c r="V89" s="1"/>
      <c r="W89" s="1">
        <f t="shared" si="20"/>
        <v>15.592127359441122</v>
      </c>
      <c r="X89" s="1">
        <f t="shared" si="21"/>
        <v>15.592127359441122</v>
      </c>
      <c r="Y89" s="1">
        <v>4.3335999999999997</v>
      </c>
      <c r="Z89" s="1">
        <v>9.1849999999999987</v>
      </c>
      <c r="AA89" s="1">
        <v>9.781600000000001</v>
      </c>
      <c r="AB89" s="1">
        <v>5.1618000000000004</v>
      </c>
      <c r="AC89" s="1">
        <v>5.1432000000000002</v>
      </c>
      <c r="AD89" s="12" t="s">
        <v>105</v>
      </c>
      <c r="AE89" s="1">
        <f t="shared" si="22"/>
        <v>0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 t="s">
        <v>36</v>
      </c>
      <c r="C90" s="1">
        <v>158.4</v>
      </c>
      <c r="D90" s="1">
        <v>48.55</v>
      </c>
      <c r="E90" s="1">
        <v>78.450999999999993</v>
      </c>
      <c r="F90" s="1">
        <v>119.43600000000001</v>
      </c>
      <c r="G90" s="6">
        <v>1</v>
      </c>
      <c r="H90" s="1">
        <v>60</v>
      </c>
      <c r="I90" s="1" t="s">
        <v>40</v>
      </c>
      <c r="J90" s="1">
        <v>75.8</v>
      </c>
      <c r="K90" s="1">
        <f t="shared" si="15"/>
        <v>2.6509999999999962</v>
      </c>
      <c r="L90" s="1">
        <f t="shared" si="16"/>
        <v>78.450999999999993</v>
      </c>
      <c r="M90" s="1"/>
      <c r="N90" s="1">
        <v>30</v>
      </c>
      <c r="O90" s="1"/>
      <c r="P90" s="1">
        <f t="shared" si="17"/>
        <v>15.690199999999999</v>
      </c>
      <c r="Q90" s="5">
        <f>14*P90-O90-N90-F90</f>
        <v>70.226799999999969</v>
      </c>
      <c r="R90" s="5">
        <v>90</v>
      </c>
      <c r="S90" s="5">
        <f t="shared" si="19"/>
        <v>90</v>
      </c>
      <c r="T90" s="5"/>
      <c r="U90" s="5">
        <v>150</v>
      </c>
      <c r="V90" s="1"/>
      <c r="W90" s="1">
        <f t="shared" si="20"/>
        <v>15.260226128411366</v>
      </c>
      <c r="X90" s="1">
        <f t="shared" si="21"/>
        <v>9.524161578564966</v>
      </c>
      <c r="Y90" s="1">
        <v>15.282400000000001</v>
      </c>
      <c r="Z90" s="1">
        <v>17.403199999999998</v>
      </c>
      <c r="AA90" s="1">
        <v>17.86</v>
      </c>
      <c r="AB90" s="1">
        <v>20.981400000000001</v>
      </c>
      <c r="AC90" s="1">
        <v>25.7378</v>
      </c>
      <c r="AD90" s="1"/>
      <c r="AE90" s="1">
        <f t="shared" si="22"/>
        <v>90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 t="s">
        <v>36</v>
      </c>
      <c r="C91" s="1">
        <v>100.84</v>
      </c>
      <c r="D91" s="1"/>
      <c r="E91" s="1">
        <v>30.631</v>
      </c>
      <c r="F91" s="1">
        <v>61.857999999999997</v>
      </c>
      <c r="G91" s="6">
        <v>1</v>
      </c>
      <c r="H91" s="1" t="e">
        <v>#N/A</v>
      </c>
      <c r="I91" s="1" t="s">
        <v>33</v>
      </c>
      <c r="J91" s="1">
        <v>26</v>
      </c>
      <c r="K91" s="1">
        <f t="shared" si="15"/>
        <v>4.6310000000000002</v>
      </c>
      <c r="L91" s="1">
        <f t="shared" si="16"/>
        <v>30.631</v>
      </c>
      <c r="M91" s="1"/>
      <c r="N91" s="1">
        <v>0</v>
      </c>
      <c r="O91" s="1"/>
      <c r="P91" s="1">
        <f t="shared" si="17"/>
        <v>6.1261999999999999</v>
      </c>
      <c r="Q91" s="5">
        <f t="shared" si="24"/>
        <v>17.782599999999995</v>
      </c>
      <c r="R91" s="5">
        <v>30</v>
      </c>
      <c r="S91" s="5">
        <f t="shared" si="19"/>
        <v>30</v>
      </c>
      <c r="T91" s="5"/>
      <c r="U91" s="5">
        <v>100</v>
      </c>
      <c r="V91" s="1"/>
      <c r="W91" s="1">
        <f t="shared" si="20"/>
        <v>14.994286833599949</v>
      </c>
      <c r="X91" s="1">
        <f t="shared" si="21"/>
        <v>10.097287062126604</v>
      </c>
      <c r="Y91" s="1">
        <v>4.9290000000000003</v>
      </c>
      <c r="Z91" s="1">
        <v>4.2016</v>
      </c>
      <c r="AA91" s="1">
        <v>2.5116000000000001</v>
      </c>
      <c r="AB91" s="1">
        <v>0</v>
      </c>
      <c r="AC91" s="1">
        <v>0</v>
      </c>
      <c r="AD91" s="1"/>
      <c r="AE91" s="1">
        <f t="shared" si="22"/>
        <v>30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126</v>
      </c>
      <c r="B92" s="1" t="s">
        <v>32</v>
      </c>
      <c r="C92" s="1">
        <v>100</v>
      </c>
      <c r="D92" s="1">
        <v>240</v>
      </c>
      <c r="E92" s="1">
        <v>103</v>
      </c>
      <c r="F92" s="1">
        <v>203</v>
      </c>
      <c r="G92" s="6">
        <v>0.18</v>
      </c>
      <c r="H92" s="1">
        <v>45</v>
      </c>
      <c r="I92" s="1" t="s">
        <v>33</v>
      </c>
      <c r="J92" s="1">
        <v>103</v>
      </c>
      <c r="K92" s="1">
        <f t="shared" si="15"/>
        <v>0</v>
      </c>
      <c r="L92" s="1">
        <f t="shared" si="16"/>
        <v>103</v>
      </c>
      <c r="M92" s="1"/>
      <c r="N92" s="1">
        <v>30</v>
      </c>
      <c r="O92" s="1"/>
      <c r="P92" s="1">
        <f t="shared" si="17"/>
        <v>20.6</v>
      </c>
      <c r="Q92" s="5">
        <f t="shared" si="24"/>
        <v>34.800000000000011</v>
      </c>
      <c r="R92" s="5">
        <v>80</v>
      </c>
      <c r="S92" s="5">
        <f t="shared" si="19"/>
        <v>80</v>
      </c>
      <c r="T92" s="5"/>
      <c r="U92" s="5">
        <v>200</v>
      </c>
      <c r="V92" s="1"/>
      <c r="W92" s="1">
        <f t="shared" si="20"/>
        <v>15.194174757281552</v>
      </c>
      <c r="X92" s="1">
        <f t="shared" si="21"/>
        <v>11.310679611650485</v>
      </c>
      <c r="Y92" s="1">
        <v>8.1999999999999993</v>
      </c>
      <c r="Z92" s="1">
        <v>27.4</v>
      </c>
      <c r="AA92" s="1">
        <v>16.2</v>
      </c>
      <c r="AB92" s="1">
        <v>5</v>
      </c>
      <c r="AC92" s="1">
        <v>10</v>
      </c>
      <c r="AD92" s="1"/>
      <c r="AE92" s="1">
        <f t="shared" si="22"/>
        <v>14.399999999999999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128</v>
      </c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5">
        <f t="shared" si="18"/>
        <v>0</v>
      </c>
      <c r="S93" s="5">
        <f t="shared" si="19"/>
        <v>0</v>
      </c>
      <c r="T93" s="14"/>
      <c r="U93" s="1">
        <v>100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129</v>
      </c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5">
        <f t="shared" si="18"/>
        <v>0</v>
      </c>
      <c r="S94" s="5">
        <f t="shared" si="19"/>
        <v>0</v>
      </c>
      <c r="T94" s="14"/>
      <c r="U94" s="1">
        <v>150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94" xr:uid="{7E786FC8-1B7A-4BC8-946A-CF9A21C099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2024-08-13T13:01:31Z</dcterms:created>
  <dcterms:modified xsi:type="dcterms:W3CDTF">2024-08-23T12:58:49Z</dcterms:modified>
</cp:coreProperties>
</file>