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11,24\"/>
    </mc:Choice>
  </mc:AlternateContent>
  <xr:revisionPtr revIDLastSave="0" documentId="13_ncr:1_{6325D6CA-5486-4A4E-8AD1-8EA8E8554C9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5" i="1" l="1"/>
  <c r="S94" i="1"/>
  <c r="S93" i="1"/>
  <c r="S91" i="1"/>
  <c r="S87" i="1"/>
  <c r="S83" i="1"/>
  <c r="S82" i="1"/>
  <c r="S80" i="1"/>
  <c r="S72" i="1"/>
  <c r="S71" i="1"/>
  <c r="S70" i="1"/>
  <c r="S66" i="1"/>
  <c r="S62" i="1"/>
  <c r="S61" i="1"/>
  <c r="S60" i="1"/>
  <c r="S59" i="1"/>
  <c r="S57" i="1"/>
  <c r="S48" i="1"/>
  <c r="S47" i="1"/>
  <c r="S46" i="1"/>
  <c r="S44" i="1"/>
  <c r="S41" i="1"/>
  <c r="S37" i="1"/>
  <c r="S35" i="1"/>
  <c r="S34" i="1"/>
  <c r="S33" i="1"/>
  <c r="S32" i="1"/>
  <c r="S30" i="1"/>
  <c r="S28" i="1"/>
  <c r="S27" i="1"/>
  <c r="S26" i="1"/>
  <c r="S25" i="1"/>
  <c r="S21" i="1"/>
  <c r="S20" i="1"/>
  <c r="S18" i="1"/>
  <c r="S17" i="1"/>
  <c r="S16" i="1"/>
  <c r="S15" i="1"/>
  <c r="S14" i="1"/>
  <c r="S13" i="1"/>
  <c r="S12" i="1"/>
  <c r="S11" i="1"/>
  <c r="S8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6" i="1"/>
  <c r="AE8" i="1"/>
  <c r="AE11" i="1"/>
  <c r="AE12" i="1"/>
  <c r="AE13" i="1"/>
  <c r="AE14" i="1"/>
  <c r="AE15" i="1"/>
  <c r="AE16" i="1"/>
  <c r="AE17" i="1"/>
  <c r="AE18" i="1"/>
  <c r="AE20" i="1"/>
  <c r="AE21" i="1"/>
  <c r="AE25" i="1"/>
  <c r="AE26" i="1"/>
  <c r="AE27" i="1"/>
  <c r="AE28" i="1"/>
  <c r="AE30" i="1"/>
  <c r="AE32" i="1"/>
  <c r="AE33" i="1"/>
  <c r="AE34" i="1"/>
  <c r="AE35" i="1"/>
  <c r="AE37" i="1"/>
  <c r="AE38" i="1"/>
  <c r="AE39" i="1"/>
  <c r="AE41" i="1"/>
  <c r="AE44" i="1"/>
  <c r="AE46" i="1"/>
  <c r="AE47" i="1"/>
  <c r="AE48" i="1"/>
  <c r="AE51" i="1"/>
  <c r="AE53" i="1"/>
  <c r="AE57" i="1"/>
  <c r="AE59" i="1"/>
  <c r="AE60" i="1"/>
  <c r="AE61" i="1"/>
  <c r="AE62" i="1"/>
  <c r="AE66" i="1"/>
  <c r="AE70" i="1"/>
  <c r="AE71" i="1"/>
  <c r="AE72" i="1"/>
  <c r="AE80" i="1"/>
  <c r="AE82" i="1"/>
  <c r="AE83" i="1"/>
  <c r="AE87" i="1"/>
  <c r="AE91" i="1"/>
  <c r="AE93" i="1"/>
  <c r="AE94" i="1"/>
  <c r="AE95" i="1"/>
  <c r="AE97" i="1"/>
  <c r="AE101" i="1"/>
  <c r="T5" i="1"/>
  <c r="AF5" i="1" l="1"/>
  <c r="P11" i="1"/>
  <c r="R100" i="1"/>
  <c r="S100" i="1" s="1"/>
  <c r="AE100" i="1" s="1"/>
  <c r="R99" i="1"/>
  <c r="S99" i="1" s="1"/>
  <c r="AE99" i="1" s="1"/>
  <c r="R98" i="1"/>
  <c r="S98" i="1" s="1"/>
  <c r="AE98" i="1" s="1"/>
  <c r="R96" i="1"/>
  <c r="S96" i="1" s="1"/>
  <c r="AE96" i="1" s="1"/>
  <c r="R88" i="1"/>
  <c r="S88" i="1" s="1"/>
  <c r="AE88" i="1" s="1"/>
  <c r="R86" i="1"/>
  <c r="S86" i="1" s="1"/>
  <c r="AE86" i="1" s="1"/>
  <c r="R84" i="1"/>
  <c r="S84" i="1" s="1"/>
  <c r="AE84" i="1" s="1"/>
  <c r="R79" i="1"/>
  <c r="S79" i="1" s="1"/>
  <c r="AE79" i="1" s="1"/>
  <c r="R78" i="1"/>
  <c r="S78" i="1" s="1"/>
  <c r="AE78" i="1" s="1"/>
  <c r="R76" i="1"/>
  <c r="S76" i="1" s="1"/>
  <c r="AE76" i="1" s="1"/>
  <c r="R74" i="1"/>
  <c r="S74" i="1" s="1"/>
  <c r="AE74" i="1" s="1"/>
  <c r="R68" i="1"/>
  <c r="S68" i="1" s="1"/>
  <c r="AE68" i="1" s="1"/>
  <c r="R67" i="1"/>
  <c r="S67" i="1" s="1"/>
  <c r="AE67" i="1" s="1"/>
  <c r="R65" i="1"/>
  <c r="S65" i="1" s="1"/>
  <c r="AE65" i="1" s="1"/>
  <c r="R64" i="1"/>
  <c r="S64" i="1" s="1"/>
  <c r="AE64" i="1" s="1"/>
  <c r="R58" i="1"/>
  <c r="S58" i="1" s="1"/>
  <c r="AE58" i="1" s="1"/>
  <c r="R55" i="1"/>
  <c r="S55" i="1" s="1"/>
  <c r="AE55" i="1" s="1"/>
  <c r="R54" i="1"/>
  <c r="S54" i="1" s="1"/>
  <c r="AE54" i="1" s="1"/>
  <c r="R49" i="1"/>
  <c r="S49" i="1" s="1"/>
  <c r="AE49" i="1" s="1"/>
  <c r="R45" i="1"/>
  <c r="S45" i="1" s="1"/>
  <c r="AE45" i="1" s="1"/>
  <c r="R43" i="1"/>
  <c r="S43" i="1" s="1"/>
  <c r="AE43" i="1" s="1"/>
  <c r="R42" i="1"/>
  <c r="S42" i="1" s="1"/>
  <c r="AE42" i="1" s="1"/>
  <c r="R40" i="1"/>
  <c r="S40" i="1" s="1"/>
  <c r="AE40" i="1" s="1"/>
  <c r="R36" i="1"/>
  <c r="S36" i="1" s="1"/>
  <c r="AE36" i="1" s="1"/>
  <c r="R29" i="1"/>
  <c r="S29" i="1" s="1"/>
  <c r="AE29" i="1" s="1"/>
  <c r="R24" i="1"/>
  <c r="S24" i="1" s="1"/>
  <c r="AE24" i="1" s="1"/>
  <c r="R23" i="1"/>
  <c r="S23" i="1" s="1"/>
  <c r="AE23" i="1" s="1"/>
  <c r="R22" i="1"/>
  <c r="S22" i="1" s="1"/>
  <c r="AE22" i="1" s="1"/>
  <c r="R19" i="1"/>
  <c r="S19" i="1" s="1"/>
  <c r="AE19" i="1" s="1"/>
  <c r="R10" i="1"/>
  <c r="S10" i="1" s="1"/>
  <c r="AE10" i="1" s="1"/>
  <c r="R7" i="1"/>
  <c r="S7" i="1" s="1"/>
  <c r="AE7" i="1" s="1"/>
  <c r="P68" i="1" l="1"/>
  <c r="W68" i="1" s="1"/>
  <c r="P64" i="1"/>
  <c r="W64" i="1" s="1"/>
  <c r="E59" i="1"/>
  <c r="K59" i="1" s="1"/>
  <c r="E58" i="1"/>
  <c r="P58" i="1" s="1"/>
  <c r="W58" i="1" s="1"/>
  <c r="F29" i="1"/>
  <c r="E29" i="1"/>
  <c r="P29" i="1" s="1"/>
  <c r="P7" i="1"/>
  <c r="W7" i="1" s="1"/>
  <c r="P8" i="1"/>
  <c r="X8" i="1" s="1"/>
  <c r="P9" i="1"/>
  <c r="Q9" i="1" s="1"/>
  <c r="R9" i="1" s="1"/>
  <c r="S9" i="1" s="1"/>
  <c r="AE9" i="1" s="1"/>
  <c r="P10" i="1"/>
  <c r="W10" i="1" s="1"/>
  <c r="W11" i="1"/>
  <c r="P12" i="1"/>
  <c r="Q12" i="1" s="1"/>
  <c r="P13" i="1"/>
  <c r="Q13" i="1" s="1"/>
  <c r="P14" i="1"/>
  <c r="P15" i="1"/>
  <c r="Q15" i="1" s="1"/>
  <c r="P16" i="1"/>
  <c r="P17" i="1"/>
  <c r="P18" i="1"/>
  <c r="Q18" i="1" s="1"/>
  <c r="P19" i="1"/>
  <c r="W19" i="1" s="1"/>
  <c r="P20" i="1"/>
  <c r="P21" i="1"/>
  <c r="P22" i="1"/>
  <c r="W22" i="1" s="1"/>
  <c r="P23" i="1"/>
  <c r="W23" i="1" s="1"/>
  <c r="P24" i="1"/>
  <c r="W24" i="1" s="1"/>
  <c r="P25" i="1"/>
  <c r="P26" i="1"/>
  <c r="Q26" i="1" s="1"/>
  <c r="P27" i="1"/>
  <c r="P28" i="1"/>
  <c r="W28" i="1" s="1"/>
  <c r="P30" i="1"/>
  <c r="Q30" i="1" s="1"/>
  <c r="P31" i="1"/>
  <c r="P32" i="1"/>
  <c r="Q32" i="1" s="1"/>
  <c r="P33" i="1"/>
  <c r="P34" i="1"/>
  <c r="Q34" i="1" s="1"/>
  <c r="P35" i="1"/>
  <c r="P36" i="1"/>
  <c r="W36" i="1" s="1"/>
  <c r="P37" i="1"/>
  <c r="Q37" i="1" s="1"/>
  <c r="P38" i="1"/>
  <c r="W38" i="1" s="1"/>
  <c r="P39" i="1"/>
  <c r="W39" i="1" s="1"/>
  <c r="P40" i="1"/>
  <c r="W40" i="1" s="1"/>
  <c r="P41" i="1"/>
  <c r="P42" i="1"/>
  <c r="W42" i="1" s="1"/>
  <c r="P43" i="1"/>
  <c r="W43" i="1" s="1"/>
  <c r="P44" i="1"/>
  <c r="Q44" i="1" s="1"/>
  <c r="P45" i="1"/>
  <c r="W45" i="1" s="1"/>
  <c r="P46" i="1"/>
  <c r="Q46" i="1" s="1"/>
  <c r="P47" i="1"/>
  <c r="P48" i="1"/>
  <c r="Q48" i="1" s="1"/>
  <c r="P49" i="1"/>
  <c r="W49" i="1" s="1"/>
  <c r="P50" i="1"/>
  <c r="Q50" i="1" s="1"/>
  <c r="R50" i="1" s="1"/>
  <c r="S50" i="1" s="1"/>
  <c r="AE50" i="1" s="1"/>
  <c r="P51" i="1"/>
  <c r="W51" i="1" s="1"/>
  <c r="P52" i="1"/>
  <c r="P53" i="1"/>
  <c r="W53" i="1" s="1"/>
  <c r="P54" i="1"/>
  <c r="W54" i="1" s="1"/>
  <c r="P55" i="1"/>
  <c r="W55" i="1" s="1"/>
  <c r="P56" i="1"/>
  <c r="Q56" i="1" s="1"/>
  <c r="R56" i="1" s="1"/>
  <c r="S56" i="1" s="1"/>
  <c r="AE56" i="1" s="1"/>
  <c r="P57" i="1"/>
  <c r="P60" i="1"/>
  <c r="P61" i="1"/>
  <c r="P62" i="1"/>
  <c r="W62" i="1" s="1"/>
  <c r="P63" i="1"/>
  <c r="P65" i="1"/>
  <c r="W65" i="1" s="1"/>
  <c r="P66" i="1"/>
  <c r="P67" i="1"/>
  <c r="W67" i="1" s="1"/>
  <c r="P69" i="1"/>
  <c r="P70" i="1"/>
  <c r="P71" i="1"/>
  <c r="P72" i="1"/>
  <c r="W72" i="1" s="1"/>
  <c r="P73" i="1"/>
  <c r="P74" i="1"/>
  <c r="W74" i="1" s="1"/>
  <c r="P75" i="1"/>
  <c r="P76" i="1"/>
  <c r="W76" i="1" s="1"/>
  <c r="P77" i="1"/>
  <c r="P78" i="1"/>
  <c r="W78" i="1" s="1"/>
  <c r="P79" i="1"/>
  <c r="W79" i="1" s="1"/>
  <c r="P80" i="1"/>
  <c r="Q80" i="1" s="1"/>
  <c r="P81" i="1"/>
  <c r="P82" i="1"/>
  <c r="P83" i="1"/>
  <c r="P84" i="1"/>
  <c r="W84" i="1" s="1"/>
  <c r="P85" i="1"/>
  <c r="P86" i="1"/>
  <c r="W86" i="1" s="1"/>
  <c r="P87" i="1"/>
  <c r="W87" i="1" s="1"/>
  <c r="P88" i="1"/>
  <c r="W88" i="1" s="1"/>
  <c r="P89" i="1"/>
  <c r="P90" i="1"/>
  <c r="P91" i="1"/>
  <c r="Q91" i="1" s="1"/>
  <c r="P92" i="1"/>
  <c r="P93" i="1"/>
  <c r="X93" i="1" s="1"/>
  <c r="P94" i="1"/>
  <c r="P95" i="1"/>
  <c r="X95" i="1" s="1"/>
  <c r="P96" i="1"/>
  <c r="W96" i="1" s="1"/>
  <c r="P97" i="1"/>
  <c r="X97" i="1" s="1"/>
  <c r="P98" i="1"/>
  <c r="W98" i="1" s="1"/>
  <c r="P99" i="1"/>
  <c r="P100" i="1"/>
  <c r="W100" i="1" s="1"/>
  <c r="P101" i="1"/>
  <c r="X101" i="1" s="1"/>
  <c r="P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X99" i="1" l="1"/>
  <c r="W99" i="1"/>
  <c r="W91" i="1"/>
  <c r="W37" i="1"/>
  <c r="W26" i="1"/>
  <c r="W18" i="1"/>
  <c r="W12" i="1"/>
  <c r="W80" i="1"/>
  <c r="W56" i="1"/>
  <c r="W50" i="1"/>
  <c r="W48" i="1"/>
  <c r="W46" i="1"/>
  <c r="W44" i="1"/>
  <c r="W34" i="1"/>
  <c r="W32" i="1"/>
  <c r="W30" i="1"/>
  <c r="W15" i="1"/>
  <c r="W13" i="1"/>
  <c r="W9" i="1"/>
  <c r="F5" i="1"/>
  <c r="W29" i="1"/>
  <c r="P59" i="1"/>
  <c r="Q59" i="1" s="1"/>
  <c r="Q52" i="1"/>
  <c r="R52" i="1" s="1"/>
  <c r="S52" i="1" s="1"/>
  <c r="AE52" i="1" s="1"/>
  <c r="Q8" i="1"/>
  <c r="Q6" i="1"/>
  <c r="X100" i="1"/>
  <c r="X98" i="1"/>
  <c r="X96" i="1"/>
  <c r="X94" i="1"/>
  <c r="Q94" i="1"/>
  <c r="X92" i="1"/>
  <c r="Q92" i="1"/>
  <c r="R92" i="1" s="1"/>
  <c r="S92" i="1" s="1"/>
  <c r="AE92" i="1" s="1"/>
  <c r="Q90" i="1"/>
  <c r="R90" i="1" s="1"/>
  <c r="S90" i="1" s="1"/>
  <c r="AE90" i="1" s="1"/>
  <c r="Q82" i="1"/>
  <c r="Q70" i="1"/>
  <c r="Q57" i="1"/>
  <c r="Q47" i="1"/>
  <c r="Q41" i="1"/>
  <c r="Q35" i="1"/>
  <c r="Q33" i="1"/>
  <c r="Q31" i="1"/>
  <c r="R31" i="1" s="1"/>
  <c r="S31" i="1" s="1"/>
  <c r="Q14" i="1"/>
  <c r="Q66" i="1"/>
  <c r="Q16" i="1"/>
  <c r="Q20" i="1"/>
  <c r="Q60" i="1"/>
  <c r="Q17" i="1"/>
  <c r="Q21" i="1"/>
  <c r="Q25" i="1"/>
  <c r="Q27" i="1"/>
  <c r="Q61" i="1"/>
  <c r="Q63" i="1"/>
  <c r="R63" i="1" s="1"/>
  <c r="S63" i="1" s="1"/>
  <c r="AE63" i="1" s="1"/>
  <c r="Q69" i="1"/>
  <c r="R69" i="1" s="1"/>
  <c r="S69" i="1" s="1"/>
  <c r="AE69" i="1" s="1"/>
  <c r="Q71" i="1"/>
  <c r="Q73" i="1"/>
  <c r="R73" i="1" s="1"/>
  <c r="S73" i="1" s="1"/>
  <c r="AE73" i="1" s="1"/>
  <c r="Q75" i="1"/>
  <c r="R75" i="1" s="1"/>
  <c r="S75" i="1" s="1"/>
  <c r="AE75" i="1" s="1"/>
  <c r="Q77" i="1"/>
  <c r="R77" i="1" s="1"/>
  <c r="S77" i="1" s="1"/>
  <c r="AE77" i="1" s="1"/>
  <c r="Q81" i="1"/>
  <c r="R81" i="1" s="1"/>
  <c r="S81" i="1" s="1"/>
  <c r="AE81" i="1" s="1"/>
  <c r="Q83" i="1"/>
  <c r="Q85" i="1"/>
  <c r="R85" i="1" s="1"/>
  <c r="S85" i="1" s="1"/>
  <c r="AE85" i="1" s="1"/>
  <c r="Q89" i="1"/>
  <c r="R89" i="1" s="1"/>
  <c r="S89" i="1" s="1"/>
  <c r="AE89" i="1" s="1"/>
  <c r="Q93" i="1"/>
  <c r="Q95" i="1"/>
  <c r="E5" i="1"/>
  <c r="K58" i="1"/>
  <c r="K29" i="1"/>
  <c r="W101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6" i="1"/>
  <c r="W97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E31" i="1" l="1"/>
  <c r="S5" i="1"/>
  <c r="W95" i="1"/>
  <c r="W89" i="1"/>
  <c r="W83" i="1"/>
  <c r="W77" i="1"/>
  <c r="W73" i="1"/>
  <c r="W69" i="1"/>
  <c r="W61" i="1"/>
  <c r="W25" i="1"/>
  <c r="W17" i="1"/>
  <c r="W20" i="1"/>
  <c r="W66" i="1"/>
  <c r="W31" i="1"/>
  <c r="W35" i="1"/>
  <c r="W47" i="1"/>
  <c r="W70" i="1"/>
  <c r="W90" i="1"/>
  <c r="R5" i="1"/>
  <c r="W6" i="1"/>
  <c r="W52" i="1"/>
  <c r="W93" i="1"/>
  <c r="W85" i="1"/>
  <c r="W81" i="1"/>
  <c r="W75" i="1"/>
  <c r="W71" i="1"/>
  <c r="W63" i="1"/>
  <c r="W27" i="1"/>
  <c r="W21" i="1"/>
  <c r="W60" i="1"/>
  <c r="W16" i="1"/>
  <c r="W14" i="1"/>
  <c r="W33" i="1"/>
  <c r="W41" i="1"/>
  <c r="W57" i="1"/>
  <c r="W82" i="1"/>
  <c r="W92" i="1"/>
  <c r="W94" i="1"/>
  <c r="W8" i="1"/>
  <c r="W59" i="1"/>
  <c r="X59" i="1"/>
  <c r="P5" i="1"/>
  <c r="K5" i="1"/>
  <c r="Q5" i="1"/>
  <c r="AE5" i="1" l="1"/>
</calcChain>
</file>

<file path=xl/sharedStrings.xml><?xml version="1.0" encoding="utf-8"?>
<sst xmlns="http://schemas.openxmlformats.org/spreadsheetml/2006/main" count="396" uniqueCount="176">
  <si>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</si>
  <si>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</si>
  <si>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</si>
  <si>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</si>
  <si>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</si>
  <si>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</si>
  <si>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</si>
  <si>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</si>
  <si>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</si>
  <si>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</si>
  <si>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</si>
  <si>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</si>
  <si>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</si>
  <si>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</si>
  <si>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</si>
  <si>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</si>
  <si>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</si>
  <si>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</si>
  <si>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</si>
  <si>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</si>
  <si>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</si>
  <si>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</si>
  <si>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</si>
  <si>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09,11,</t>
  </si>
  <si>
    <t>11,11,</t>
  </si>
  <si>
    <t>12,11,</t>
  </si>
  <si>
    <t>05,11,</t>
  </si>
  <si>
    <t>29,10,</t>
  </si>
  <si>
    <t>22,10,</t>
  </si>
  <si>
    <t>15,10,</t>
  </si>
  <si>
    <t>08,10,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</si>
  <si>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</si>
  <si>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</si>
  <si>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</si>
  <si>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</si>
  <si>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</si>
  <si>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</si>
  <si>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</si>
  <si>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</si>
  <si>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</si>
  <si>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</si>
  <si>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</si>
  <si>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</si>
  <si>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</si>
  <si>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</si>
  <si>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</si>
  <si>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</si>
  <si>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</si>
  <si>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</si>
  <si>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</si>
  <si>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</si>
  <si>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</si>
  <si>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</si>
  <si>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необходимо увеличить продажи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</si>
  <si>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</si>
  <si>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</si>
  <si>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</si>
  <si>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</si>
  <si>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</si>
  <si>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необходимо увеличить продажи / Остановка активности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</si>
  <si>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</si>
  <si>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</si>
  <si>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</si>
  <si>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</si>
  <si>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</si>
  <si>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</si>
  <si>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</si>
  <si>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</si>
  <si>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</si>
  <si>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</si>
  <si>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</si>
  <si>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</si>
  <si>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</si>
  <si>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26,10,24 дозаказ Зверева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</si>
  <si>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</si>
  <si>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</si>
  <si>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</si>
  <si>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6372 СЕРВЕЛАТ ОХОТНИЧИЙ ПМ в/к в/у 0.35кг 8шт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</si>
  <si>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</si>
  <si>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</si>
  <si>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</si>
  <si>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</si>
  <si>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</si>
  <si>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</si>
  <si>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</si>
  <si>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</si>
  <si>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</si>
  <si>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</si>
  <si>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</si>
  <si>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</si>
  <si>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возвращаем для Обжоры</t>
  </si>
  <si>
    <t>6607 С ГОВЯДИНОЙ ПМ сар б/о мгс 1*3_45с</t>
  </si>
  <si>
    <t>не в матрице</t>
  </si>
  <si>
    <t>ротация на 6608</t>
  </si>
  <si>
    <t>6608 С ГОВЯДИНОЙ ОРИГИН. сар б/о мгс 1*3_45с</t>
  </si>
  <si>
    <t>вместо 6607</t>
  </si>
  <si>
    <t>6644 СОЧНЫЕ ПМ сос п/о мгс 0,41кг 10шт.  ОСТАНКИНО</t>
  </si>
  <si>
    <t>дубль на 6722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</si>
  <si>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</si>
  <si>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</si>
  <si>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</si>
  <si>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</si>
  <si>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</si>
  <si>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</si>
  <si>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</si>
  <si>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</si>
  <si>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</si>
  <si>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</si>
  <si>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ТС Обжора / 11,10,24 в уценку 441шт / есть дубль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</si>
  <si>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</si>
  <si>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</si>
  <si>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</si>
  <si>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</si>
  <si>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</si>
  <si>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</si>
  <si>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</si>
  <si>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</si>
  <si>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</si>
  <si>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</si>
  <si>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</si>
  <si>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необходимо увеличить продажи / ТС Обжора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</si>
  <si>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</si>
  <si>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</si>
  <si>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</si>
  <si>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</si>
  <si>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</si>
  <si>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</si>
  <si>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</si>
  <si>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</si>
  <si>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</si>
  <si>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</si>
  <si>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</si>
  <si>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</si>
  <si>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</si>
  <si>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</si>
  <si>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</si>
  <si>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</si>
  <si>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</si>
  <si>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</si>
  <si>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</si>
  <si>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</si>
  <si>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</si>
  <si>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</si>
  <si>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</si>
  <si>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</si>
  <si>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новинка / 26,10,24 дозаказ Зверева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</si>
  <si>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</si>
  <si>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</si>
  <si>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</si>
  <si>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</si>
  <si>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</si>
  <si>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</si>
  <si>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</si>
  <si>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</si>
  <si>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</si>
  <si>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</si>
  <si>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дубль на 6689</t>
  </si>
  <si>
    <t>есть дубль</t>
  </si>
  <si>
    <t>дубль на 6697</t>
  </si>
  <si>
    <t>Остановка активности Обжора</t>
  </si>
  <si>
    <t>02,11,24 завод отгрузил 129 шт из 532 шт / новинка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</si>
  <si>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11,10,24 в уценку 49шт / 18,10,24 списание недостачи 5шт.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</si>
  <si>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Окончание акции Обжора / 11,10,24 в уценку 88шт</t>
    </r>
  </si>
  <si>
    <t>необходимо увеличить продажи / 11,10,24 в уценку 8шт / ТС Обжора</t>
  </si>
  <si>
    <t>необходимо увеличить продажи / вместо 6865</t>
  </si>
  <si>
    <t>стоп Обжора</t>
  </si>
  <si>
    <t>09,11,24 завод отгрузит 32шт вместо 47шт / 02,11,24 завод не отгрузил / ТС Обжора</t>
  </si>
  <si>
    <t>Приоритет</t>
  </si>
  <si>
    <t xml:space="preserve"> 429 продано</t>
  </si>
  <si>
    <t>Обжора</t>
  </si>
  <si>
    <t>итого</t>
  </si>
  <si>
    <t>ТС Обжора / 13,11,24 Зверев обнулил</t>
  </si>
  <si>
    <t>ТС Обжора / 13,11,24 Зверев обнулил / 11,10,24 в уценку 56шт / есть дубль</t>
  </si>
  <si>
    <t>заказ</t>
  </si>
  <si>
    <t>16,11,</t>
  </si>
  <si>
    <t>18,11,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</si>
</sst>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6" borderId="2" xfId="1" applyNumberFormat="1" applyFill="1" applyBorder="1"/>
    <xf numFmtId="164" fontId="1" fillId="8" borderId="1" xfId="1" applyNumberFormat="1" applyFill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A52" sqref="A52:XFD5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7" customWidth="1"/>
    <col min="12" max="13" width="1.140625" customWidth="1"/>
    <col min="14" max="21" width="7" customWidth="1"/>
    <col min="22" max="22" width="18.28515625" customWidth="1"/>
    <col min="23" max="24" width="5.42578125" customWidth="1"/>
    <col min="25" max="29" width="6.140625" customWidth="1"/>
    <col min="30" max="30" width="43.425781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170</v>
      </c>
      <c r="S3" s="3" t="s">
        <v>173</v>
      </c>
      <c r="T3" s="3" t="s">
        <v>173</v>
      </c>
      <c r="U3" s="10" t="s">
        <v>16</v>
      </c>
      <c r="V3" s="10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174</v>
      </c>
      <c r="T4" s="1" t="s">
        <v>175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174</v>
      </c>
      <c r="AF4" s="1" t="s">
        <v>175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13318.127</v>
      </c>
      <c r="F5" s="4">
        <f>SUM(F6:F499)</f>
        <v>18818.576999999997</v>
      </c>
      <c r="G5" s="6"/>
      <c r="H5" s="1"/>
      <c r="I5" s="1"/>
      <c r="J5" s="4">
        <f t="shared" ref="J5:U5" si="0">SUM(J6:J499)</f>
        <v>15555.559999999996</v>
      </c>
      <c r="K5" s="4">
        <f t="shared" si="0"/>
        <v>-2237.4329999999995</v>
      </c>
      <c r="L5" s="4">
        <f t="shared" si="0"/>
        <v>0</v>
      </c>
      <c r="M5" s="4">
        <f t="shared" si="0"/>
        <v>0</v>
      </c>
      <c r="N5" s="4">
        <f t="shared" si="0"/>
        <v>6500</v>
      </c>
      <c r="O5" s="4">
        <f t="shared" si="0"/>
        <v>3590</v>
      </c>
      <c r="P5" s="4">
        <f t="shared" si="0"/>
        <v>2663.6254000000013</v>
      </c>
      <c r="Q5" s="4">
        <f t="shared" si="0"/>
        <v>10998.074000000004</v>
      </c>
      <c r="R5" s="4">
        <f t="shared" si="0"/>
        <v>10287</v>
      </c>
      <c r="S5" s="4">
        <f t="shared" si="0"/>
        <v>7187</v>
      </c>
      <c r="T5" s="4">
        <f t="shared" ref="T5" si="1">SUM(T6:T499)</f>
        <v>3100</v>
      </c>
      <c r="U5" s="4">
        <f t="shared" si="0"/>
        <v>7391</v>
      </c>
      <c r="V5" s="1"/>
      <c r="W5" s="1"/>
      <c r="X5" s="1"/>
      <c r="Y5" s="4">
        <f>SUM(Y6:Y499)</f>
        <v>2822.806</v>
      </c>
      <c r="Z5" s="4">
        <f>SUM(Z6:Z499)</f>
        <v>3379.3478</v>
      </c>
      <c r="AA5" s="4">
        <f>SUM(AA6:AA499)</f>
        <v>3218.7018000000007</v>
      </c>
      <c r="AB5" s="4">
        <f>SUM(AB6:AB499)</f>
        <v>2611.2612000000004</v>
      </c>
      <c r="AC5" s="4">
        <f>SUM(AC6:AC499)</f>
        <v>2636.2410000000004</v>
      </c>
      <c r="AD5" s="1"/>
      <c r="AE5" s="4">
        <f>SUM(AE6:AE499)</f>
        <v>4761.79</v>
      </c>
      <c r="AF5" s="4">
        <f>SUM(AF6:AF499)</f>
        <v>2289.9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200</v>
      </c>
      <c r="D6" s="1">
        <v>72</v>
      </c>
      <c r="E6" s="1">
        <v>76</v>
      </c>
      <c r="F6" s="1">
        <v>186</v>
      </c>
      <c r="G6" s="6">
        <v>0.4</v>
      </c>
      <c r="H6" s="1">
        <v>60</v>
      </c>
      <c r="I6" s="1" t="s">
        <v>33</v>
      </c>
      <c r="J6" s="1">
        <v>76</v>
      </c>
      <c r="K6" s="1">
        <f t="shared" ref="K6:K37" si="2">E6-J6</f>
        <v>0</v>
      </c>
      <c r="L6" s="1"/>
      <c r="M6" s="1"/>
      <c r="N6" s="1">
        <v>0</v>
      </c>
      <c r="O6" s="1"/>
      <c r="P6" s="1">
        <f>E6/5</f>
        <v>15.2</v>
      </c>
      <c r="Q6" s="5">
        <f>13*P6-O6-N6-F6</f>
        <v>11.599999999999994</v>
      </c>
      <c r="R6" s="5">
        <v>32</v>
      </c>
      <c r="S6" s="5">
        <f>R6-T6</f>
        <v>32</v>
      </c>
      <c r="T6" s="5"/>
      <c r="U6" s="5">
        <v>42</v>
      </c>
      <c r="V6" s="1"/>
      <c r="W6" s="1">
        <f>(F6+N6+O6+R6)/P6</f>
        <v>14.342105263157896</v>
      </c>
      <c r="X6" s="1">
        <f>(F6+N6+O6)/P6</f>
        <v>12.236842105263159</v>
      </c>
      <c r="Y6" s="1">
        <v>4.8</v>
      </c>
      <c r="Z6" s="1">
        <v>20.32</v>
      </c>
      <c r="AA6" s="1">
        <v>25</v>
      </c>
      <c r="AB6" s="1">
        <v>15.2</v>
      </c>
      <c r="AC6" s="1">
        <v>20.8</v>
      </c>
      <c r="AD6" s="1" t="s">
        <v>34</v>
      </c>
      <c r="AE6" s="1">
        <f>S6*G6</f>
        <v>12.8</v>
      </c>
      <c r="AF6" s="1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36</v>
      </c>
      <c r="C7" s="1">
        <v>18.878</v>
      </c>
      <c r="D7" s="1">
        <v>23.524000000000001</v>
      </c>
      <c r="E7" s="1">
        <v>6.3719999999999999</v>
      </c>
      <c r="F7" s="1">
        <v>32.53</v>
      </c>
      <c r="G7" s="6">
        <v>1</v>
      </c>
      <c r="H7" s="1">
        <v>120</v>
      </c>
      <c r="I7" s="1" t="s">
        <v>33</v>
      </c>
      <c r="J7" s="1">
        <v>6</v>
      </c>
      <c r="K7" s="1">
        <f t="shared" si="2"/>
        <v>0.37199999999999989</v>
      </c>
      <c r="L7" s="1"/>
      <c r="M7" s="1"/>
      <c r="N7" s="1">
        <v>0</v>
      </c>
      <c r="O7" s="1"/>
      <c r="P7" s="1">
        <f t="shared" ref="P7:P70" si="3">E7/5</f>
        <v>1.2744</v>
      </c>
      <c r="Q7" s="5"/>
      <c r="R7" s="5">
        <f t="shared" ref="R7:R36" si="4">ROUND(Q7,0)</f>
        <v>0</v>
      </c>
      <c r="S7" s="5">
        <f t="shared" ref="S7:S37" si="5">R7-T7</f>
        <v>0</v>
      </c>
      <c r="T7" s="5"/>
      <c r="U7" s="5"/>
      <c r="V7" s="1"/>
      <c r="W7" s="1">
        <f t="shared" ref="W7:W37" si="6">(F7+N7+O7+R7)/P7</f>
        <v>25.525737602008789</v>
      </c>
      <c r="X7" s="1">
        <f t="shared" ref="X7:X70" si="7">(F7+N7+O7)/P7</f>
        <v>25.525737602008789</v>
      </c>
      <c r="Y7" s="1">
        <v>1.4685999999999999</v>
      </c>
      <c r="Z7" s="1">
        <v>3.0144000000000002</v>
      </c>
      <c r="AA7" s="1">
        <v>3.0131999999999999</v>
      </c>
      <c r="AB7" s="1">
        <v>3.089</v>
      </c>
      <c r="AC7" s="1">
        <v>2.6379999999999999</v>
      </c>
      <c r="AD7" s="15" t="s">
        <v>53</v>
      </c>
      <c r="AE7" s="1">
        <f t="shared" ref="AE7:AE70" si="8">S7*G7</f>
        <v>0</v>
      </c>
      <c r="AF7" s="1">
        <f t="shared" ref="AF7:AF70" si="9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36</v>
      </c>
      <c r="C8" s="1">
        <v>626.322</v>
      </c>
      <c r="D8" s="1"/>
      <c r="E8" s="1">
        <v>205.697</v>
      </c>
      <c r="F8" s="1">
        <v>355.23599999999999</v>
      </c>
      <c r="G8" s="6">
        <v>1</v>
      </c>
      <c r="H8" s="1">
        <v>45</v>
      </c>
      <c r="I8" s="1" t="s">
        <v>38</v>
      </c>
      <c r="J8" s="1">
        <v>203.5</v>
      </c>
      <c r="K8" s="1">
        <f t="shared" si="2"/>
        <v>2.1970000000000027</v>
      </c>
      <c r="L8" s="1"/>
      <c r="M8" s="1"/>
      <c r="N8" s="1">
        <v>50</v>
      </c>
      <c r="O8" s="1"/>
      <c r="P8" s="1">
        <f t="shared" si="3"/>
        <v>41.139400000000002</v>
      </c>
      <c r="Q8" s="5">
        <f>14*P8-O8-N8-F8</f>
        <v>170.71559999999999</v>
      </c>
      <c r="R8" s="5">
        <v>210</v>
      </c>
      <c r="S8" s="5">
        <f t="shared" si="5"/>
        <v>210</v>
      </c>
      <c r="T8" s="5"/>
      <c r="U8" s="5">
        <v>230</v>
      </c>
      <c r="V8" s="1"/>
      <c r="W8" s="1">
        <f t="shared" si="6"/>
        <v>14.954909405581995</v>
      </c>
      <c r="X8" s="1">
        <f t="shared" si="7"/>
        <v>9.8503138110910697</v>
      </c>
      <c r="Y8" s="1">
        <v>41.909399999999998</v>
      </c>
      <c r="Z8" s="1">
        <v>41.134599999999999</v>
      </c>
      <c r="AA8" s="1">
        <v>53.5212</v>
      </c>
      <c r="AB8" s="1">
        <v>37.0792</v>
      </c>
      <c r="AC8" s="1">
        <v>27.955200000000001</v>
      </c>
      <c r="AD8" s="1" t="s">
        <v>39</v>
      </c>
      <c r="AE8" s="1">
        <f t="shared" si="8"/>
        <v>210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36</v>
      </c>
      <c r="C9" s="1">
        <v>3429.317</v>
      </c>
      <c r="D9" s="1"/>
      <c r="E9" s="1">
        <v>1493.4639999999999</v>
      </c>
      <c r="F9" s="1">
        <v>1387.144</v>
      </c>
      <c r="G9" s="6">
        <v>1</v>
      </c>
      <c r="H9" s="1">
        <v>60</v>
      </c>
      <c r="I9" s="1" t="s">
        <v>41</v>
      </c>
      <c r="J9" s="1">
        <v>1462</v>
      </c>
      <c r="K9" s="1">
        <f t="shared" si="2"/>
        <v>31.463999999999942</v>
      </c>
      <c r="L9" s="1"/>
      <c r="M9" s="1"/>
      <c r="N9" s="1">
        <v>600</v>
      </c>
      <c r="O9" s="1">
        <v>600</v>
      </c>
      <c r="P9" s="1">
        <f t="shared" si="3"/>
        <v>298.69279999999998</v>
      </c>
      <c r="Q9" s="5">
        <f>14*P9-O9-N9-F9</f>
        <v>1594.5552</v>
      </c>
      <c r="R9" s="5">
        <f t="shared" si="4"/>
        <v>1595</v>
      </c>
      <c r="S9" s="5">
        <f t="shared" si="5"/>
        <v>795</v>
      </c>
      <c r="T9" s="5">
        <v>800</v>
      </c>
      <c r="U9" s="5"/>
      <c r="V9" s="1"/>
      <c r="W9" s="1">
        <f t="shared" si="6"/>
        <v>14.001489155413189</v>
      </c>
      <c r="X9" s="1">
        <f t="shared" si="7"/>
        <v>8.6615546139712798</v>
      </c>
      <c r="Y9" s="1">
        <v>302.81240000000003</v>
      </c>
      <c r="Z9" s="1">
        <v>265.88319999999999</v>
      </c>
      <c r="AA9" s="1">
        <v>348.971</v>
      </c>
      <c r="AB9" s="1">
        <v>311.46019999999999</v>
      </c>
      <c r="AC9" s="1">
        <v>294.2758</v>
      </c>
      <c r="AD9" s="1"/>
      <c r="AE9" s="1">
        <f t="shared" si="8"/>
        <v>795</v>
      </c>
      <c r="AF9" s="1">
        <f t="shared" si="9"/>
        <v>800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36</v>
      </c>
      <c r="C10" s="1">
        <v>9.5939999999999994</v>
      </c>
      <c r="D10" s="1">
        <v>98.168000000000006</v>
      </c>
      <c r="E10" s="1">
        <v>8.5549999999999997</v>
      </c>
      <c r="F10" s="1">
        <v>93.201999999999998</v>
      </c>
      <c r="G10" s="6">
        <v>1</v>
      </c>
      <c r="H10" s="1">
        <v>120</v>
      </c>
      <c r="I10" s="1" t="s">
        <v>33</v>
      </c>
      <c r="J10" s="1">
        <v>8.5</v>
      </c>
      <c r="K10" s="1">
        <f t="shared" si="2"/>
        <v>5.4999999999999716E-2</v>
      </c>
      <c r="L10" s="1"/>
      <c r="M10" s="1"/>
      <c r="N10" s="1">
        <v>0</v>
      </c>
      <c r="O10" s="1"/>
      <c r="P10" s="1">
        <f t="shared" si="3"/>
        <v>1.7109999999999999</v>
      </c>
      <c r="Q10" s="5"/>
      <c r="R10" s="5">
        <f t="shared" si="4"/>
        <v>0</v>
      </c>
      <c r="S10" s="5">
        <f t="shared" si="5"/>
        <v>0</v>
      </c>
      <c r="T10" s="5"/>
      <c r="U10" s="5"/>
      <c r="V10" s="1"/>
      <c r="W10" s="1">
        <f t="shared" si="6"/>
        <v>54.472238457042671</v>
      </c>
      <c r="X10" s="1">
        <f t="shared" si="7"/>
        <v>54.472238457042671</v>
      </c>
      <c r="Y10" s="1">
        <v>2.9072</v>
      </c>
      <c r="Z10" s="1">
        <v>6.8208000000000002</v>
      </c>
      <c r="AA10" s="1">
        <v>3.8512</v>
      </c>
      <c r="AB10" s="1">
        <v>3.7315999999999998</v>
      </c>
      <c r="AC10" s="1">
        <v>6.4953999999999992</v>
      </c>
      <c r="AD10" s="15" t="s">
        <v>53</v>
      </c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287.79700000000003</v>
      </c>
      <c r="D11" s="1"/>
      <c r="E11" s="1">
        <v>71.536000000000001</v>
      </c>
      <c r="F11" s="1">
        <v>192.03100000000001</v>
      </c>
      <c r="G11" s="6">
        <v>1</v>
      </c>
      <c r="H11" s="1" t="e">
        <v>#N/A</v>
      </c>
      <c r="I11" s="1" t="s">
        <v>33</v>
      </c>
      <c r="J11" s="1">
        <v>69.5</v>
      </c>
      <c r="K11" s="1">
        <f t="shared" si="2"/>
        <v>2.0360000000000014</v>
      </c>
      <c r="L11" s="1"/>
      <c r="M11" s="1"/>
      <c r="N11" s="1">
        <v>0</v>
      </c>
      <c r="O11" s="1"/>
      <c r="P11" s="1">
        <f t="shared" si="3"/>
        <v>14.3072</v>
      </c>
      <c r="Q11" s="5"/>
      <c r="R11" s="5">
        <v>20</v>
      </c>
      <c r="S11" s="5">
        <f t="shared" si="5"/>
        <v>20</v>
      </c>
      <c r="T11" s="5"/>
      <c r="U11" s="5">
        <v>30</v>
      </c>
      <c r="V11" s="1"/>
      <c r="W11" s="1">
        <f t="shared" si="6"/>
        <v>14.819880899127712</v>
      </c>
      <c r="X11" s="1">
        <f t="shared" si="7"/>
        <v>13.421983337061061</v>
      </c>
      <c r="Y11" s="1">
        <v>10.7668</v>
      </c>
      <c r="Z11" s="1">
        <v>17.2148</v>
      </c>
      <c r="AA11" s="1">
        <v>17.261199999999999</v>
      </c>
      <c r="AB11" s="1">
        <v>13.5684</v>
      </c>
      <c r="AC11" s="1">
        <v>18.105</v>
      </c>
      <c r="AD11" s="17" t="s">
        <v>44</v>
      </c>
      <c r="AE11" s="1">
        <f t="shared" si="8"/>
        <v>20</v>
      </c>
      <c r="AF11" s="1">
        <f t="shared" si="9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36</v>
      </c>
      <c r="C12" s="1">
        <v>545.27099999999996</v>
      </c>
      <c r="D12" s="1"/>
      <c r="E12" s="1">
        <v>145.11500000000001</v>
      </c>
      <c r="F12" s="1">
        <v>352.53800000000001</v>
      </c>
      <c r="G12" s="6">
        <v>1</v>
      </c>
      <c r="H12" s="1">
        <v>60</v>
      </c>
      <c r="I12" s="1" t="s">
        <v>41</v>
      </c>
      <c r="J12" s="1">
        <v>146.9</v>
      </c>
      <c r="K12" s="1">
        <f t="shared" si="2"/>
        <v>-1.7849999999999966</v>
      </c>
      <c r="L12" s="1"/>
      <c r="M12" s="1"/>
      <c r="N12" s="1">
        <v>0</v>
      </c>
      <c r="O12" s="1"/>
      <c r="P12" s="1">
        <f t="shared" si="3"/>
        <v>29.023000000000003</v>
      </c>
      <c r="Q12" s="5">
        <f t="shared" ref="Q12:Q13" si="10">14*P12-O12-N12-F12</f>
        <v>53.784000000000049</v>
      </c>
      <c r="R12" s="5">
        <v>70</v>
      </c>
      <c r="S12" s="5">
        <f t="shared" si="5"/>
        <v>70</v>
      </c>
      <c r="T12" s="5"/>
      <c r="U12" s="5">
        <v>70</v>
      </c>
      <c r="V12" s="1"/>
      <c r="W12" s="1">
        <f t="shared" si="6"/>
        <v>14.558729283671569</v>
      </c>
      <c r="X12" s="1">
        <f t="shared" si="7"/>
        <v>12.14684905075285</v>
      </c>
      <c r="Y12" s="1">
        <v>38.250599999999999</v>
      </c>
      <c r="Z12" s="1">
        <v>31.9358</v>
      </c>
      <c r="AA12" s="1">
        <v>53.186800000000012</v>
      </c>
      <c r="AB12" s="1">
        <v>44.624000000000002</v>
      </c>
      <c r="AC12" s="1">
        <v>20.615600000000001</v>
      </c>
      <c r="AD12" s="1"/>
      <c r="AE12" s="1">
        <f t="shared" si="8"/>
        <v>70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1076.568</v>
      </c>
      <c r="D13" s="1">
        <v>24.039000000000001</v>
      </c>
      <c r="E13" s="1">
        <v>464.88900000000001</v>
      </c>
      <c r="F13" s="1">
        <v>462.84300000000002</v>
      </c>
      <c r="G13" s="6">
        <v>1</v>
      </c>
      <c r="H13" s="1">
        <v>60</v>
      </c>
      <c r="I13" s="1" t="s">
        <v>41</v>
      </c>
      <c r="J13" s="1">
        <v>456.1</v>
      </c>
      <c r="K13" s="1">
        <f t="shared" si="2"/>
        <v>8.7889999999999873</v>
      </c>
      <c r="L13" s="1"/>
      <c r="M13" s="1"/>
      <c r="N13" s="1">
        <v>200</v>
      </c>
      <c r="O13" s="1">
        <v>150</v>
      </c>
      <c r="P13" s="1">
        <f t="shared" si="3"/>
        <v>92.977800000000002</v>
      </c>
      <c r="Q13" s="5">
        <f t="shared" si="10"/>
        <v>488.84620000000001</v>
      </c>
      <c r="R13" s="5">
        <v>550</v>
      </c>
      <c r="S13" s="5">
        <f t="shared" si="5"/>
        <v>300</v>
      </c>
      <c r="T13" s="5">
        <v>250</v>
      </c>
      <c r="U13" s="5">
        <v>550</v>
      </c>
      <c r="V13" s="1"/>
      <c r="W13" s="1">
        <f t="shared" si="6"/>
        <v>14.657724747197719</v>
      </c>
      <c r="X13" s="1">
        <f t="shared" si="7"/>
        <v>8.742334191602728</v>
      </c>
      <c r="Y13" s="1">
        <v>93.595399999999998</v>
      </c>
      <c r="Z13" s="1">
        <v>98.986999999999995</v>
      </c>
      <c r="AA13" s="1">
        <v>112.4126</v>
      </c>
      <c r="AB13" s="1">
        <v>82.703400000000002</v>
      </c>
      <c r="AC13" s="1">
        <v>82.296199999999999</v>
      </c>
      <c r="AD13" s="1"/>
      <c r="AE13" s="1">
        <f t="shared" si="8"/>
        <v>300</v>
      </c>
      <c r="AF13" s="1">
        <f t="shared" si="9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32</v>
      </c>
      <c r="C14" s="1">
        <v>215</v>
      </c>
      <c r="D14" s="1">
        <v>80</v>
      </c>
      <c r="E14" s="1">
        <v>96</v>
      </c>
      <c r="F14" s="1">
        <v>191</v>
      </c>
      <c r="G14" s="6">
        <v>0.25</v>
      </c>
      <c r="H14" s="1">
        <v>120</v>
      </c>
      <c r="I14" s="1" t="s">
        <v>33</v>
      </c>
      <c r="J14" s="1">
        <v>98</v>
      </c>
      <c r="K14" s="1">
        <f t="shared" si="2"/>
        <v>-2</v>
      </c>
      <c r="L14" s="1"/>
      <c r="M14" s="1"/>
      <c r="N14" s="1">
        <v>0</v>
      </c>
      <c r="O14" s="1"/>
      <c r="P14" s="1">
        <f t="shared" si="3"/>
        <v>19.2</v>
      </c>
      <c r="Q14" s="5">
        <f t="shared" ref="Q14:Q35" si="11">13*P14-O14-N14-F14</f>
        <v>58.599999999999994</v>
      </c>
      <c r="R14" s="5">
        <v>100</v>
      </c>
      <c r="S14" s="5">
        <f t="shared" si="5"/>
        <v>100</v>
      </c>
      <c r="T14" s="5"/>
      <c r="U14" s="5">
        <v>100</v>
      </c>
      <c r="V14" s="1"/>
      <c r="W14" s="1">
        <f t="shared" si="6"/>
        <v>15.15625</v>
      </c>
      <c r="X14" s="1">
        <f t="shared" si="7"/>
        <v>9.9479166666666679</v>
      </c>
      <c r="Y14" s="1">
        <v>18.8</v>
      </c>
      <c r="Z14" s="1">
        <v>23</v>
      </c>
      <c r="AA14" s="1">
        <v>24.8</v>
      </c>
      <c r="AB14" s="1">
        <v>23.4</v>
      </c>
      <c r="AC14" s="1">
        <v>10.4</v>
      </c>
      <c r="AD14" s="1" t="s">
        <v>34</v>
      </c>
      <c r="AE14" s="1">
        <f t="shared" si="8"/>
        <v>25</v>
      </c>
      <c r="AF14" s="1">
        <f t="shared" si="9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36</v>
      </c>
      <c r="C15" s="1">
        <v>269.99900000000002</v>
      </c>
      <c r="D15" s="1">
        <v>22.573</v>
      </c>
      <c r="E15" s="1">
        <v>142.834</v>
      </c>
      <c r="F15" s="1">
        <v>114.80500000000001</v>
      </c>
      <c r="G15" s="6">
        <v>1</v>
      </c>
      <c r="H15" s="1">
        <v>45</v>
      </c>
      <c r="I15" s="1" t="s">
        <v>38</v>
      </c>
      <c r="J15" s="1">
        <v>136.69999999999999</v>
      </c>
      <c r="K15" s="1">
        <f t="shared" si="2"/>
        <v>6.1340000000000146</v>
      </c>
      <c r="L15" s="1"/>
      <c r="M15" s="1"/>
      <c r="N15" s="1">
        <v>55</v>
      </c>
      <c r="O15" s="1"/>
      <c r="P15" s="1">
        <f t="shared" si="3"/>
        <v>28.566800000000001</v>
      </c>
      <c r="Q15" s="5">
        <f>14*P15-O15-N15-F15</f>
        <v>230.1302</v>
      </c>
      <c r="R15" s="5">
        <v>250</v>
      </c>
      <c r="S15" s="5">
        <f t="shared" si="5"/>
        <v>150</v>
      </c>
      <c r="T15" s="5">
        <v>100</v>
      </c>
      <c r="U15" s="5">
        <v>250</v>
      </c>
      <c r="V15" s="1"/>
      <c r="W15" s="1">
        <f t="shared" si="6"/>
        <v>14.695555680020163</v>
      </c>
      <c r="X15" s="1">
        <f t="shared" si="7"/>
        <v>5.9441379503479563</v>
      </c>
      <c r="Y15" s="1">
        <v>26.944600000000001</v>
      </c>
      <c r="Z15" s="1">
        <v>33.836399999999998</v>
      </c>
      <c r="AA15" s="1">
        <v>37.577399999999997</v>
      </c>
      <c r="AB15" s="1">
        <v>33.092599999999997</v>
      </c>
      <c r="AC15" s="1">
        <v>34.160600000000002</v>
      </c>
      <c r="AD15" s="1"/>
      <c r="AE15" s="1">
        <f t="shared" si="8"/>
        <v>150</v>
      </c>
      <c r="AF15" s="1">
        <f t="shared" si="9"/>
        <v>100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36</v>
      </c>
      <c r="C16" s="1">
        <v>82.802000000000007</v>
      </c>
      <c r="D16" s="1">
        <v>32.5</v>
      </c>
      <c r="E16" s="1">
        <v>32.79</v>
      </c>
      <c r="F16" s="1">
        <v>77.042000000000002</v>
      </c>
      <c r="G16" s="6">
        <v>1</v>
      </c>
      <c r="H16" s="1">
        <v>60</v>
      </c>
      <c r="I16" s="1" t="s">
        <v>33</v>
      </c>
      <c r="J16" s="1">
        <v>32.299999999999997</v>
      </c>
      <c r="K16" s="1">
        <f t="shared" si="2"/>
        <v>0.49000000000000199</v>
      </c>
      <c r="L16" s="1"/>
      <c r="M16" s="1"/>
      <c r="N16" s="1">
        <v>0</v>
      </c>
      <c r="O16" s="1"/>
      <c r="P16" s="1">
        <f t="shared" si="3"/>
        <v>6.5579999999999998</v>
      </c>
      <c r="Q16" s="5">
        <f t="shared" si="11"/>
        <v>8.2119999999999891</v>
      </c>
      <c r="R16" s="5">
        <v>15</v>
      </c>
      <c r="S16" s="5">
        <f t="shared" si="5"/>
        <v>15</v>
      </c>
      <c r="T16" s="5"/>
      <c r="U16" s="5">
        <v>20</v>
      </c>
      <c r="V16" s="1"/>
      <c r="W16" s="1">
        <f t="shared" si="6"/>
        <v>14.035071668191522</v>
      </c>
      <c r="X16" s="1">
        <f t="shared" si="7"/>
        <v>11.747788960048796</v>
      </c>
      <c r="Y16" s="1">
        <v>4.4787999999999997</v>
      </c>
      <c r="Z16" s="1">
        <v>9.3309999999999995</v>
      </c>
      <c r="AA16" s="1">
        <v>9.66</v>
      </c>
      <c r="AB16" s="1">
        <v>14.186</v>
      </c>
      <c r="AC16" s="1">
        <v>9.7729999999999997</v>
      </c>
      <c r="AD16" s="1"/>
      <c r="AE16" s="1">
        <f t="shared" si="8"/>
        <v>15</v>
      </c>
      <c r="AF16" s="1">
        <f t="shared" si="9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32</v>
      </c>
      <c r="C17" s="1">
        <v>221</v>
      </c>
      <c r="D17" s="1"/>
      <c r="E17" s="1">
        <v>92</v>
      </c>
      <c r="F17" s="1">
        <v>118</v>
      </c>
      <c r="G17" s="6">
        <v>0.25</v>
      </c>
      <c r="H17" s="1">
        <v>120</v>
      </c>
      <c r="I17" s="1" t="s">
        <v>33</v>
      </c>
      <c r="J17" s="1">
        <v>106</v>
      </c>
      <c r="K17" s="1">
        <f t="shared" si="2"/>
        <v>-14</v>
      </c>
      <c r="L17" s="1"/>
      <c r="M17" s="1"/>
      <c r="N17" s="19">
        <v>32</v>
      </c>
      <c r="O17" s="1"/>
      <c r="P17" s="1">
        <f t="shared" si="3"/>
        <v>18.399999999999999</v>
      </c>
      <c r="Q17" s="5">
        <f t="shared" si="11"/>
        <v>89.199999999999989</v>
      </c>
      <c r="R17" s="5">
        <v>120</v>
      </c>
      <c r="S17" s="5">
        <f t="shared" si="5"/>
        <v>120</v>
      </c>
      <c r="T17" s="5"/>
      <c r="U17" s="5">
        <v>120</v>
      </c>
      <c r="V17" s="1"/>
      <c r="W17" s="1">
        <f t="shared" si="6"/>
        <v>14.673913043478262</v>
      </c>
      <c r="X17" s="1">
        <f t="shared" si="7"/>
        <v>8.1521739130434785</v>
      </c>
      <c r="Y17" s="1">
        <v>19.600000000000001</v>
      </c>
      <c r="Z17" s="1">
        <v>22.4</v>
      </c>
      <c r="AA17" s="1">
        <v>21.2</v>
      </c>
      <c r="AB17" s="1">
        <v>17.399999999999999</v>
      </c>
      <c r="AC17" s="1">
        <v>17</v>
      </c>
      <c r="AD17" s="20" t="s">
        <v>166</v>
      </c>
      <c r="AE17" s="1">
        <f t="shared" si="8"/>
        <v>30</v>
      </c>
      <c r="AF17" s="1">
        <f t="shared" si="9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32</v>
      </c>
      <c r="C18" s="1">
        <v>112</v>
      </c>
      <c r="D18" s="1">
        <v>43</v>
      </c>
      <c r="E18" s="1">
        <v>100</v>
      </c>
      <c r="F18" s="1">
        <v>36</v>
      </c>
      <c r="G18" s="6">
        <v>0.4</v>
      </c>
      <c r="H18" s="1">
        <v>60</v>
      </c>
      <c r="I18" s="1" t="s">
        <v>33</v>
      </c>
      <c r="J18" s="1">
        <v>104</v>
      </c>
      <c r="K18" s="1">
        <f t="shared" si="2"/>
        <v>-4</v>
      </c>
      <c r="L18" s="1"/>
      <c r="M18" s="1"/>
      <c r="N18" s="1">
        <v>30</v>
      </c>
      <c r="O18" s="1"/>
      <c r="P18" s="1">
        <f t="shared" si="3"/>
        <v>20</v>
      </c>
      <c r="Q18" s="5">
        <f>11*P18-O18-N18-F18</f>
        <v>154</v>
      </c>
      <c r="R18" s="5">
        <v>190</v>
      </c>
      <c r="S18" s="5">
        <f t="shared" si="5"/>
        <v>190</v>
      </c>
      <c r="T18" s="5"/>
      <c r="U18" s="5">
        <v>210</v>
      </c>
      <c r="V18" s="1"/>
      <c r="W18" s="1">
        <f t="shared" si="6"/>
        <v>12.8</v>
      </c>
      <c r="X18" s="1">
        <f t="shared" si="7"/>
        <v>3.3</v>
      </c>
      <c r="Y18" s="1">
        <v>11.8</v>
      </c>
      <c r="Z18" s="1">
        <v>12.2</v>
      </c>
      <c r="AA18" s="1">
        <v>17.2</v>
      </c>
      <c r="AB18" s="1">
        <v>10</v>
      </c>
      <c r="AC18" s="1">
        <v>9</v>
      </c>
      <c r="AD18" s="1"/>
      <c r="AE18" s="1">
        <f t="shared" si="8"/>
        <v>76</v>
      </c>
      <c r="AF18" s="1">
        <f t="shared" si="9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36</v>
      </c>
      <c r="C19" s="1">
        <v>509.30700000000002</v>
      </c>
      <c r="D19" s="1">
        <v>105.854</v>
      </c>
      <c r="E19" s="1">
        <v>140.68700000000001</v>
      </c>
      <c r="F19" s="1">
        <v>432.73899999999998</v>
      </c>
      <c r="G19" s="6">
        <v>1</v>
      </c>
      <c r="H19" s="1">
        <v>45</v>
      </c>
      <c r="I19" s="1" t="s">
        <v>38</v>
      </c>
      <c r="J19" s="1">
        <v>130.4</v>
      </c>
      <c r="K19" s="1">
        <f t="shared" si="2"/>
        <v>10.287000000000006</v>
      </c>
      <c r="L19" s="1"/>
      <c r="M19" s="1"/>
      <c r="N19" s="1">
        <v>0</v>
      </c>
      <c r="O19" s="1"/>
      <c r="P19" s="1">
        <f t="shared" si="3"/>
        <v>28.137400000000003</v>
      </c>
      <c r="Q19" s="5"/>
      <c r="R19" s="5">
        <f t="shared" si="4"/>
        <v>0</v>
      </c>
      <c r="S19" s="5">
        <f t="shared" si="5"/>
        <v>0</v>
      </c>
      <c r="T19" s="5"/>
      <c r="U19" s="5"/>
      <c r="V19" s="1"/>
      <c r="W19" s="1">
        <f t="shared" si="6"/>
        <v>15.379494907134275</v>
      </c>
      <c r="X19" s="1">
        <f t="shared" si="7"/>
        <v>15.379494907134275</v>
      </c>
      <c r="Y19" s="1">
        <v>26.403400000000001</v>
      </c>
      <c r="Z19" s="1">
        <v>45.693199999999997</v>
      </c>
      <c r="AA19" s="1">
        <v>43.438200000000002</v>
      </c>
      <c r="AB19" s="1">
        <v>37.161999999999999</v>
      </c>
      <c r="AC19" s="1">
        <v>34.056199999999997</v>
      </c>
      <c r="AD19" s="15" t="s">
        <v>53</v>
      </c>
      <c r="AE19" s="1">
        <f t="shared" si="8"/>
        <v>0</v>
      </c>
      <c r="AF19" s="1">
        <f t="shared" si="9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32</v>
      </c>
      <c r="C20" s="1">
        <v>311</v>
      </c>
      <c r="D20" s="1">
        <v>232</v>
      </c>
      <c r="E20" s="1">
        <v>233</v>
      </c>
      <c r="F20" s="1">
        <v>283</v>
      </c>
      <c r="G20" s="6">
        <v>0.12</v>
      </c>
      <c r="H20" s="1">
        <v>60</v>
      </c>
      <c r="I20" s="1" t="s">
        <v>33</v>
      </c>
      <c r="J20" s="1">
        <v>237</v>
      </c>
      <c r="K20" s="1">
        <f t="shared" si="2"/>
        <v>-4</v>
      </c>
      <c r="L20" s="1"/>
      <c r="M20" s="1"/>
      <c r="N20" s="1">
        <v>80</v>
      </c>
      <c r="O20" s="1"/>
      <c r="P20" s="1">
        <f t="shared" si="3"/>
        <v>46.6</v>
      </c>
      <c r="Q20" s="5">
        <f t="shared" si="11"/>
        <v>242.80000000000007</v>
      </c>
      <c r="R20" s="5">
        <v>290</v>
      </c>
      <c r="S20" s="5">
        <f t="shared" si="5"/>
        <v>150</v>
      </c>
      <c r="T20" s="5">
        <v>140</v>
      </c>
      <c r="U20" s="5">
        <v>330</v>
      </c>
      <c r="V20" s="1"/>
      <c r="W20" s="1">
        <f t="shared" si="6"/>
        <v>14.012875536480687</v>
      </c>
      <c r="X20" s="1">
        <f t="shared" si="7"/>
        <v>7.7896995708154506</v>
      </c>
      <c r="Y20" s="1">
        <v>42.4</v>
      </c>
      <c r="Z20" s="1">
        <v>51.4</v>
      </c>
      <c r="AA20" s="1">
        <v>53</v>
      </c>
      <c r="AB20" s="1">
        <v>44.6</v>
      </c>
      <c r="AC20" s="1">
        <v>49.6</v>
      </c>
      <c r="AD20" s="1" t="s">
        <v>34</v>
      </c>
      <c r="AE20" s="1">
        <f t="shared" si="8"/>
        <v>18</v>
      </c>
      <c r="AF20" s="1">
        <f t="shared" si="9"/>
        <v>16.8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36</v>
      </c>
      <c r="C21" s="1">
        <v>125.7</v>
      </c>
      <c r="D21" s="1">
        <v>74.822000000000003</v>
      </c>
      <c r="E21" s="1">
        <v>60.448</v>
      </c>
      <c r="F21" s="1">
        <v>120.29300000000001</v>
      </c>
      <c r="G21" s="6">
        <v>1</v>
      </c>
      <c r="H21" s="1">
        <v>45</v>
      </c>
      <c r="I21" s="1" t="s">
        <v>33</v>
      </c>
      <c r="J21" s="1">
        <v>60.3</v>
      </c>
      <c r="K21" s="1">
        <f t="shared" si="2"/>
        <v>0.14800000000000324</v>
      </c>
      <c r="L21" s="1"/>
      <c r="M21" s="1"/>
      <c r="N21" s="1">
        <v>10</v>
      </c>
      <c r="O21" s="1"/>
      <c r="P21" s="1">
        <f t="shared" si="3"/>
        <v>12.089600000000001</v>
      </c>
      <c r="Q21" s="5">
        <f t="shared" si="11"/>
        <v>26.871800000000007</v>
      </c>
      <c r="R21" s="5">
        <v>40</v>
      </c>
      <c r="S21" s="5">
        <f t="shared" si="5"/>
        <v>40</v>
      </c>
      <c r="T21" s="5"/>
      <c r="U21" s="5">
        <v>40</v>
      </c>
      <c r="V21" s="1"/>
      <c r="W21" s="1">
        <f t="shared" si="6"/>
        <v>14.085908549497088</v>
      </c>
      <c r="X21" s="1">
        <f t="shared" si="7"/>
        <v>10.777279645314982</v>
      </c>
      <c r="Y21" s="1">
        <v>10.195</v>
      </c>
      <c r="Z21" s="1">
        <v>10.059200000000001</v>
      </c>
      <c r="AA21" s="1">
        <v>10.110799999999999</v>
      </c>
      <c r="AB21" s="1">
        <v>17.478400000000001</v>
      </c>
      <c r="AC21" s="1">
        <v>13.610799999999999</v>
      </c>
      <c r="AD21" s="1"/>
      <c r="AE21" s="1">
        <f t="shared" si="8"/>
        <v>40</v>
      </c>
      <c r="AF21" s="1">
        <f t="shared" si="9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32</v>
      </c>
      <c r="C22" s="1">
        <v>200</v>
      </c>
      <c r="D22" s="1"/>
      <c r="E22" s="1">
        <v>75</v>
      </c>
      <c r="F22" s="1">
        <v>111</v>
      </c>
      <c r="G22" s="6">
        <v>0.25</v>
      </c>
      <c r="H22" s="1">
        <v>120</v>
      </c>
      <c r="I22" s="1" t="s">
        <v>33</v>
      </c>
      <c r="J22" s="1">
        <v>82</v>
      </c>
      <c r="K22" s="1">
        <f t="shared" si="2"/>
        <v>-7</v>
      </c>
      <c r="L22" s="1"/>
      <c r="M22" s="1"/>
      <c r="N22" s="1">
        <v>110</v>
      </c>
      <c r="O22" s="1"/>
      <c r="P22" s="1">
        <f t="shared" si="3"/>
        <v>15</v>
      </c>
      <c r="Q22" s="5"/>
      <c r="R22" s="5">
        <f t="shared" si="4"/>
        <v>0</v>
      </c>
      <c r="S22" s="5">
        <f t="shared" si="5"/>
        <v>0</v>
      </c>
      <c r="T22" s="5"/>
      <c r="U22" s="5"/>
      <c r="V22" s="1"/>
      <c r="W22" s="1">
        <f t="shared" si="6"/>
        <v>14.733333333333333</v>
      </c>
      <c r="X22" s="1">
        <f t="shared" si="7"/>
        <v>14.733333333333333</v>
      </c>
      <c r="Y22" s="1">
        <v>19.8</v>
      </c>
      <c r="Z22" s="1">
        <v>17</v>
      </c>
      <c r="AA22" s="1">
        <v>22.8</v>
      </c>
      <c r="AB22" s="1">
        <v>13.4</v>
      </c>
      <c r="AC22" s="1">
        <v>19.600000000000001</v>
      </c>
      <c r="AD22" s="1" t="s">
        <v>34</v>
      </c>
      <c r="AE22" s="1">
        <f t="shared" si="8"/>
        <v>0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36</v>
      </c>
      <c r="C23" s="1">
        <v>58.442</v>
      </c>
      <c r="D23" s="1">
        <v>11.747999999999999</v>
      </c>
      <c r="E23" s="1">
        <v>17.559000000000001</v>
      </c>
      <c r="F23" s="1">
        <v>44.021999999999998</v>
      </c>
      <c r="G23" s="6">
        <v>1</v>
      </c>
      <c r="H23" s="1">
        <v>120</v>
      </c>
      <c r="I23" s="1" t="s">
        <v>33</v>
      </c>
      <c r="J23" s="1">
        <v>17.7</v>
      </c>
      <c r="K23" s="1">
        <f t="shared" si="2"/>
        <v>-0.14099999999999824</v>
      </c>
      <c r="L23" s="1"/>
      <c r="M23" s="1"/>
      <c r="N23" s="1">
        <v>0</v>
      </c>
      <c r="O23" s="1"/>
      <c r="P23" s="1">
        <f t="shared" si="3"/>
        <v>3.5118</v>
      </c>
      <c r="Q23" s="5">
        <v>10</v>
      </c>
      <c r="R23" s="5">
        <f t="shared" si="4"/>
        <v>10</v>
      </c>
      <c r="S23" s="5">
        <f t="shared" si="5"/>
        <v>10</v>
      </c>
      <c r="T23" s="5"/>
      <c r="U23" s="5"/>
      <c r="V23" s="1"/>
      <c r="W23" s="1">
        <f t="shared" si="6"/>
        <v>15.382994475767411</v>
      </c>
      <c r="X23" s="1">
        <f t="shared" si="7"/>
        <v>12.53545190500598</v>
      </c>
      <c r="Y23" s="1">
        <v>3.7509999999999999</v>
      </c>
      <c r="Z23" s="1">
        <v>2.944</v>
      </c>
      <c r="AA23" s="1">
        <v>2.5912000000000002</v>
      </c>
      <c r="AB23" s="1">
        <v>4.7721999999999998</v>
      </c>
      <c r="AC23" s="1">
        <v>2.6896</v>
      </c>
      <c r="AD23" s="1"/>
      <c r="AE23" s="1">
        <f t="shared" si="8"/>
        <v>10</v>
      </c>
      <c r="AF23" s="1">
        <f t="shared" si="9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32</v>
      </c>
      <c r="C24" s="1">
        <v>1027</v>
      </c>
      <c r="D24" s="1"/>
      <c r="E24" s="1">
        <v>253</v>
      </c>
      <c r="F24" s="1">
        <v>743</v>
      </c>
      <c r="G24" s="6">
        <v>0.4</v>
      </c>
      <c r="H24" s="1">
        <v>45</v>
      </c>
      <c r="I24" s="1" t="s">
        <v>33</v>
      </c>
      <c r="J24" s="1">
        <v>253</v>
      </c>
      <c r="K24" s="1">
        <f t="shared" si="2"/>
        <v>0</v>
      </c>
      <c r="L24" s="1"/>
      <c r="M24" s="1"/>
      <c r="N24" s="1">
        <v>0</v>
      </c>
      <c r="O24" s="1"/>
      <c r="P24" s="1">
        <f t="shared" si="3"/>
        <v>50.6</v>
      </c>
      <c r="Q24" s="5"/>
      <c r="R24" s="5">
        <f t="shared" si="4"/>
        <v>0</v>
      </c>
      <c r="S24" s="5">
        <f t="shared" si="5"/>
        <v>0</v>
      </c>
      <c r="T24" s="5"/>
      <c r="U24" s="5"/>
      <c r="V24" s="1"/>
      <c r="W24" s="1">
        <f t="shared" si="6"/>
        <v>14.683794466403162</v>
      </c>
      <c r="X24" s="1">
        <f t="shared" si="7"/>
        <v>14.683794466403162</v>
      </c>
      <c r="Y24" s="1">
        <v>40.4</v>
      </c>
      <c r="Z24" s="1">
        <v>219</v>
      </c>
      <c r="AA24" s="1">
        <v>178.6</v>
      </c>
      <c r="AB24" s="1">
        <v>50</v>
      </c>
      <c r="AC24" s="1">
        <v>47.4</v>
      </c>
      <c r="AD24" s="15" t="s">
        <v>59</v>
      </c>
      <c r="AE24" s="1">
        <f t="shared" si="8"/>
        <v>0</v>
      </c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36</v>
      </c>
      <c r="C25" s="1">
        <v>171.41399999999999</v>
      </c>
      <c r="D25" s="1">
        <v>152.83199999999999</v>
      </c>
      <c r="E25" s="1">
        <v>143.59800000000001</v>
      </c>
      <c r="F25" s="1">
        <v>143.607</v>
      </c>
      <c r="G25" s="6">
        <v>1</v>
      </c>
      <c r="H25" s="1">
        <v>45</v>
      </c>
      <c r="I25" s="1" t="s">
        <v>33</v>
      </c>
      <c r="J25" s="1">
        <v>134.30000000000001</v>
      </c>
      <c r="K25" s="1">
        <f t="shared" si="2"/>
        <v>9.2980000000000018</v>
      </c>
      <c r="L25" s="1"/>
      <c r="M25" s="1"/>
      <c r="N25" s="1">
        <v>130</v>
      </c>
      <c r="O25" s="1"/>
      <c r="P25" s="1">
        <f t="shared" si="3"/>
        <v>28.719600000000003</v>
      </c>
      <c r="Q25" s="5">
        <f t="shared" si="11"/>
        <v>99.747800000000069</v>
      </c>
      <c r="R25" s="5">
        <v>130</v>
      </c>
      <c r="S25" s="5">
        <f t="shared" si="5"/>
        <v>130</v>
      </c>
      <c r="T25" s="5"/>
      <c r="U25" s="5">
        <v>150</v>
      </c>
      <c r="V25" s="1"/>
      <c r="W25" s="1">
        <f t="shared" si="6"/>
        <v>14.053364252984021</v>
      </c>
      <c r="X25" s="1">
        <f t="shared" si="7"/>
        <v>9.5268388139110556</v>
      </c>
      <c r="Y25" s="1">
        <v>30.779</v>
      </c>
      <c r="Z25" s="1">
        <v>31.456800000000001</v>
      </c>
      <c r="AA25" s="1">
        <v>27.5152</v>
      </c>
      <c r="AB25" s="1">
        <v>23.938199999999998</v>
      </c>
      <c r="AC25" s="1">
        <v>20.495999999999999</v>
      </c>
      <c r="AD25" s="1"/>
      <c r="AE25" s="1">
        <f t="shared" si="8"/>
        <v>130</v>
      </c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36</v>
      </c>
      <c r="C26" s="1">
        <v>797.19899999999996</v>
      </c>
      <c r="D26" s="1">
        <v>88.593999999999994</v>
      </c>
      <c r="E26" s="1">
        <v>312.02</v>
      </c>
      <c r="F26" s="1">
        <v>442.83600000000001</v>
      </c>
      <c r="G26" s="6">
        <v>1</v>
      </c>
      <c r="H26" s="1">
        <v>60</v>
      </c>
      <c r="I26" s="1" t="s">
        <v>41</v>
      </c>
      <c r="J26" s="1">
        <v>308.5</v>
      </c>
      <c r="K26" s="1">
        <f t="shared" si="2"/>
        <v>3.5199999999999818</v>
      </c>
      <c r="L26" s="1"/>
      <c r="M26" s="1"/>
      <c r="N26" s="1">
        <v>110</v>
      </c>
      <c r="O26" s="1"/>
      <c r="P26" s="1">
        <f t="shared" si="3"/>
        <v>62.403999999999996</v>
      </c>
      <c r="Q26" s="5">
        <f>14*P26-O26-N26-F26</f>
        <v>320.81999999999994</v>
      </c>
      <c r="R26" s="5">
        <v>350</v>
      </c>
      <c r="S26" s="5">
        <f t="shared" si="5"/>
        <v>200</v>
      </c>
      <c r="T26" s="5">
        <v>150</v>
      </c>
      <c r="U26" s="5">
        <v>350</v>
      </c>
      <c r="V26" s="1"/>
      <c r="W26" s="1">
        <f t="shared" si="6"/>
        <v>14.467598230882636</v>
      </c>
      <c r="X26" s="1">
        <f t="shared" si="7"/>
        <v>8.8589833985000972</v>
      </c>
      <c r="Y26" s="1">
        <v>62.66</v>
      </c>
      <c r="Z26" s="1">
        <v>71.655799999999999</v>
      </c>
      <c r="AA26" s="1">
        <v>80.388400000000004</v>
      </c>
      <c r="AB26" s="1">
        <v>63.444200000000002</v>
      </c>
      <c r="AC26" s="1">
        <v>61.673400000000001</v>
      </c>
      <c r="AD26" s="1"/>
      <c r="AE26" s="1">
        <f t="shared" si="8"/>
        <v>200</v>
      </c>
      <c r="AF26" s="1">
        <f t="shared" si="9"/>
        <v>150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32</v>
      </c>
      <c r="C27" s="1">
        <v>82</v>
      </c>
      <c r="D27" s="1"/>
      <c r="E27" s="1">
        <v>34</v>
      </c>
      <c r="F27" s="1">
        <v>40</v>
      </c>
      <c r="G27" s="6">
        <v>0.22</v>
      </c>
      <c r="H27" s="1">
        <v>120</v>
      </c>
      <c r="I27" s="1" t="s">
        <v>33</v>
      </c>
      <c r="J27" s="1">
        <v>34</v>
      </c>
      <c r="K27" s="1">
        <f t="shared" si="2"/>
        <v>0</v>
      </c>
      <c r="L27" s="1"/>
      <c r="M27" s="1"/>
      <c r="N27" s="1">
        <v>0</v>
      </c>
      <c r="O27" s="1"/>
      <c r="P27" s="1">
        <f t="shared" si="3"/>
        <v>6.8</v>
      </c>
      <c r="Q27" s="5">
        <f t="shared" si="11"/>
        <v>48.399999999999991</v>
      </c>
      <c r="R27" s="5">
        <v>70</v>
      </c>
      <c r="S27" s="5">
        <f t="shared" si="5"/>
        <v>70</v>
      </c>
      <c r="T27" s="5"/>
      <c r="U27" s="5">
        <v>70</v>
      </c>
      <c r="V27" s="1"/>
      <c r="W27" s="1">
        <f t="shared" si="6"/>
        <v>16.176470588235293</v>
      </c>
      <c r="X27" s="1">
        <f t="shared" si="7"/>
        <v>5.882352941176471</v>
      </c>
      <c r="Y27" s="1">
        <v>4.2</v>
      </c>
      <c r="Z27" s="1">
        <v>4.5999999999999996</v>
      </c>
      <c r="AA27" s="1">
        <v>10.6</v>
      </c>
      <c r="AB27" s="1">
        <v>5.2</v>
      </c>
      <c r="AC27" s="1">
        <v>10</v>
      </c>
      <c r="AD27" s="1"/>
      <c r="AE27" s="1">
        <f t="shared" si="8"/>
        <v>15.4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32</v>
      </c>
      <c r="C28" s="1">
        <v>67</v>
      </c>
      <c r="D28" s="1">
        <v>192</v>
      </c>
      <c r="E28" s="1">
        <v>49</v>
      </c>
      <c r="F28" s="1">
        <v>195</v>
      </c>
      <c r="G28" s="6">
        <v>0.33</v>
      </c>
      <c r="H28" s="1">
        <v>45</v>
      </c>
      <c r="I28" s="1" t="s">
        <v>33</v>
      </c>
      <c r="J28" s="1">
        <v>154</v>
      </c>
      <c r="K28" s="1">
        <f t="shared" si="2"/>
        <v>-105</v>
      </c>
      <c r="L28" s="1"/>
      <c r="M28" s="1"/>
      <c r="N28" s="1">
        <v>80</v>
      </c>
      <c r="O28" s="1"/>
      <c r="P28" s="1">
        <f t="shared" si="3"/>
        <v>9.8000000000000007</v>
      </c>
      <c r="Q28" s="5"/>
      <c r="R28" s="5">
        <v>150</v>
      </c>
      <c r="S28" s="5">
        <f t="shared" si="5"/>
        <v>150</v>
      </c>
      <c r="T28" s="5"/>
      <c r="U28" s="5">
        <v>150</v>
      </c>
      <c r="V28" s="1" t="s">
        <v>169</v>
      </c>
      <c r="W28" s="1">
        <f t="shared" si="6"/>
        <v>43.367346938775505</v>
      </c>
      <c r="X28" s="1">
        <f t="shared" si="7"/>
        <v>28.061224489795915</v>
      </c>
      <c r="Y28" s="1">
        <v>16.8</v>
      </c>
      <c r="Z28" s="1">
        <v>22</v>
      </c>
      <c r="AA28" s="1">
        <v>10.199999999999999</v>
      </c>
      <c r="AB28" s="1">
        <v>6</v>
      </c>
      <c r="AC28" s="1">
        <v>4.5999999999999996</v>
      </c>
      <c r="AD28" s="1" t="s">
        <v>64</v>
      </c>
      <c r="AE28" s="1">
        <f t="shared" si="8"/>
        <v>49.5</v>
      </c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65</v>
      </c>
      <c r="B29" s="1" t="s">
        <v>36</v>
      </c>
      <c r="C29" s="1">
        <v>116.33</v>
      </c>
      <c r="D29" s="1">
        <v>97.561000000000007</v>
      </c>
      <c r="E29" s="16">
        <f>146.352+E101</f>
        <v>148.488</v>
      </c>
      <c r="F29" s="16">
        <f>38.872+F101</f>
        <v>66.709000000000003</v>
      </c>
      <c r="G29" s="6">
        <v>1</v>
      </c>
      <c r="H29" s="1">
        <v>45</v>
      </c>
      <c r="I29" s="1" t="s">
        <v>38</v>
      </c>
      <c r="J29" s="1">
        <v>292</v>
      </c>
      <c r="K29" s="1">
        <f t="shared" si="2"/>
        <v>-143.512</v>
      </c>
      <c r="L29" s="1"/>
      <c r="M29" s="1"/>
      <c r="N29" s="1">
        <v>226</v>
      </c>
      <c r="O29" s="1">
        <v>150</v>
      </c>
      <c r="P29" s="1">
        <f t="shared" si="3"/>
        <v>29.697600000000001</v>
      </c>
      <c r="Q29" s="5"/>
      <c r="R29" s="5">
        <f t="shared" si="4"/>
        <v>0</v>
      </c>
      <c r="S29" s="5">
        <f t="shared" si="5"/>
        <v>0</v>
      </c>
      <c r="T29" s="5"/>
      <c r="U29" s="5"/>
      <c r="V29" s="1"/>
      <c r="W29" s="1">
        <f t="shared" si="6"/>
        <v>14.907231560799525</v>
      </c>
      <c r="X29" s="1">
        <f t="shared" si="7"/>
        <v>14.907231560799525</v>
      </c>
      <c r="Y29" s="1">
        <v>43.718400000000003</v>
      </c>
      <c r="Z29" s="1">
        <v>28.378599999999999</v>
      </c>
      <c r="AA29" s="1">
        <v>34.921799999999998</v>
      </c>
      <c r="AB29" s="1">
        <v>31.872800000000002</v>
      </c>
      <c r="AC29" s="1">
        <v>31.119399999999999</v>
      </c>
      <c r="AD29" s="1"/>
      <c r="AE29" s="1">
        <f t="shared" si="8"/>
        <v>0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66</v>
      </c>
      <c r="B30" s="1" t="s">
        <v>32</v>
      </c>
      <c r="C30" s="1">
        <v>571</v>
      </c>
      <c r="D30" s="1">
        <v>60</v>
      </c>
      <c r="E30" s="1">
        <v>530</v>
      </c>
      <c r="F30" s="1">
        <v>80</v>
      </c>
      <c r="G30" s="6">
        <v>0.3</v>
      </c>
      <c r="H30" s="1">
        <v>45</v>
      </c>
      <c r="I30" s="1" t="s">
        <v>33</v>
      </c>
      <c r="J30" s="1">
        <v>548</v>
      </c>
      <c r="K30" s="1">
        <f t="shared" si="2"/>
        <v>-18</v>
      </c>
      <c r="L30" s="1"/>
      <c r="M30" s="1"/>
      <c r="N30" s="1">
        <v>200</v>
      </c>
      <c r="O30" s="1">
        <v>150</v>
      </c>
      <c r="P30" s="1">
        <f t="shared" si="3"/>
        <v>106</v>
      </c>
      <c r="Q30" s="5">
        <f t="shared" si="11"/>
        <v>948</v>
      </c>
      <c r="R30" s="5">
        <v>50</v>
      </c>
      <c r="S30" s="5">
        <f t="shared" si="5"/>
        <v>50</v>
      </c>
      <c r="T30" s="5"/>
      <c r="U30" s="21">
        <v>50</v>
      </c>
      <c r="V30" s="15"/>
      <c r="W30" s="1">
        <f t="shared" si="6"/>
        <v>4.5283018867924527</v>
      </c>
      <c r="X30" s="1">
        <f t="shared" si="7"/>
        <v>4.0566037735849054</v>
      </c>
      <c r="Y30" s="1">
        <v>67.599999999999994</v>
      </c>
      <c r="Z30" s="1">
        <v>64</v>
      </c>
      <c r="AA30" s="1">
        <v>11</v>
      </c>
      <c r="AB30" s="1">
        <v>24.2</v>
      </c>
      <c r="AC30" s="1">
        <v>7.4</v>
      </c>
      <c r="AD30" s="1" t="s">
        <v>34</v>
      </c>
      <c r="AE30" s="1">
        <f t="shared" si="8"/>
        <v>15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32</v>
      </c>
      <c r="C31" s="1">
        <v>222</v>
      </c>
      <c r="D31" s="1">
        <v>170</v>
      </c>
      <c r="E31" s="1">
        <v>188</v>
      </c>
      <c r="F31" s="1">
        <v>177</v>
      </c>
      <c r="G31" s="6">
        <v>0.09</v>
      </c>
      <c r="H31" s="1">
        <v>45</v>
      </c>
      <c r="I31" s="1" t="s">
        <v>33</v>
      </c>
      <c r="J31" s="1">
        <v>234</v>
      </c>
      <c r="K31" s="1">
        <f t="shared" si="2"/>
        <v>-46</v>
      </c>
      <c r="L31" s="1"/>
      <c r="M31" s="1"/>
      <c r="N31" s="1">
        <v>180</v>
      </c>
      <c r="O31" s="1">
        <v>100</v>
      </c>
      <c r="P31" s="1">
        <f t="shared" si="3"/>
        <v>37.6</v>
      </c>
      <c r="Q31" s="5">
        <f t="shared" si="11"/>
        <v>31.800000000000011</v>
      </c>
      <c r="R31" s="5">
        <f t="shared" si="4"/>
        <v>32</v>
      </c>
      <c r="S31" s="5">
        <f t="shared" si="5"/>
        <v>32</v>
      </c>
      <c r="T31" s="5"/>
      <c r="U31" s="5"/>
      <c r="V31" s="1"/>
      <c r="W31" s="1">
        <f t="shared" si="6"/>
        <v>13.00531914893617</v>
      </c>
      <c r="X31" s="1">
        <f t="shared" si="7"/>
        <v>12.154255319148936</v>
      </c>
      <c r="Y31" s="1">
        <v>47.8</v>
      </c>
      <c r="Z31" s="1">
        <v>45.4</v>
      </c>
      <c r="AA31" s="1">
        <v>48.2</v>
      </c>
      <c r="AB31" s="1">
        <v>34.6</v>
      </c>
      <c r="AC31" s="1">
        <v>42.4</v>
      </c>
      <c r="AD31" s="1" t="s">
        <v>34</v>
      </c>
      <c r="AE31" s="1">
        <f t="shared" si="8"/>
        <v>2.88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36</v>
      </c>
      <c r="C32" s="1">
        <v>724.10199999999998</v>
      </c>
      <c r="D32" s="1">
        <v>62.188000000000002</v>
      </c>
      <c r="E32" s="1">
        <v>360.827</v>
      </c>
      <c r="F32" s="1">
        <v>394.19</v>
      </c>
      <c r="G32" s="6">
        <v>1</v>
      </c>
      <c r="H32" s="1">
        <v>45</v>
      </c>
      <c r="I32" s="1" t="s">
        <v>38</v>
      </c>
      <c r="J32" s="1">
        <v>339.6</v>
      </c>
      <c r="K32" s="1">
        <f t="shared" si="2"/>
        <v>21.226999999999975</v>
      </c>
      <c r="L32" s="1"/>
      <c r="M32" s="1"/>
      <c r="N32" s="1">
        <v>0</v>
      </c>
      <c r="O32" s="1"/>
      <c r="P32" s="1">
        <f t="shared" si="3"/>
        <v>72.165400000000005</v>
      </c>
      <c r="Q32" s="5">
        <f>14*P32-O32-N32-F32</f>
        <v>616.12560000000008</v>
      </c>
      <c r="R32" s="5">
        <v>650</v>
      </c>
      <c r="S32" s="5">
        <f t="shared" si="5"/>
        <v>350</v>
      </c>
      <c r="T32" s="5">
        <v>300</v>
      </c>
      <c r="U32" s="5">
        <v>650</v>
      </c>
      <c r="V32" s="1"/>
      <c r="W32" s="1">
        <f t="shared" si="6"/>
        <v>14.469399462900503</v>
      </c>
      <c r="X32" s="1">
        <f t="shared" si="7"/>
        <v>5.4623129643845942</v>
      </c>
      <c r="Y32" s="1">
        <v>35.415399999999998</v>
      </c>
      <c r="Z32" s="1">
        <v>61.919800000000002</v>
      </c>
      <c r="AA32" s="1">
        <v>69.723199999999991</v>
      </c>
      <c r="AB32" s="1">
        <v>64.685599999999994</v>
      </c>
      <c r="AC32" s="1">
        <v>76.219399999999993</v>
      </c>
      <c r="AD32" s="1"/>
      <c r="AE32" s="1">
        <f t="shared" si="8"/>
        <v>350</v>
      </c>
      <c r="AF32" s="1">
        <f t="shared" si="9"/>
        <v>300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32</v>
      </c>
      <c r="C33" s="1">
        <v>77</v>
      </c>
      <c r="D33" s="1">
        <v>96</v>
      </c>
      <c r="E33" s="1">
        <v>63</v>
      </c>
      <c r="F33" s="1">
        <v>87</v>
      </c>
      <c r="G33" s="6">
        <v>0.4</v>
      </c>
      <c r="H33" s="1" t="e">
        <v>#N/A</v>
      </c>
      <c r="I33" s="1" t="s">
        <v>33</v>
      </c>
      <c r="J33" s="1">
        <v>69</v>
      </c>
      <c r="K33" s="1">
        <f t="shared" si="2"/>
        <v>-6</v>
      </c>
      <c r="L33" s="1"/>
      <c r="M33" s="1"/>
      <c r="N33" s="1">
        <v>40</v>
      </c>
      <c r="O33" s="1"/>
      <c r="P33" s="1">
        <f t="shared" si="3"/>
        <v>12.6</v>
      </c>
      <c r="Q33" s="5">
        <f t="shared" si="11"/>
        <v>36.799999999999983</v>
      </c>
      <c r="R33" s="5">
        <v>50</v>
      </c>
      <c r="S33" s="5">
        <f t="shared" si="5"/>
        <v>50</v>
      </c>
      <c r="T33" s="5"/>
      <c r="U33" s="5">
        <v>60</v>
      </c>
      <c r="V33" s="1"/>
      <c r="W33" s="1">
        <f t="shared" si="6"/>
        <v>14.047619047619047</v>
      </c>
      <c r="X33" s="1">
        <f t="shared" si="7"/>
        <v>10.079365079365079</v>
      </c>
      <c r="Y33" s="1">
        <v>13.6</v>
      </c>
      <c r="Z33" s="1">
        <v>14.2</v>
      </c>
      <c r="AA33" s="1">
        <v>12.4</v>
      </c>
      <c r="AB33" s="1">
        <v>8.6</v>
      </c>
      <c r="AC33" s="1">
        <v>16.600000000000001</v>
      </c>
      <c r="AD33" s="1"/>
      <c r="AE33" s="1">
        <f t="shared" si="8"/>
        <v>20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32</v>
      </c>
      <c r="C34" s="1">
        <v>262</v>
      </c>
      <c r="D34" s="1">
        <v>432</v>
      </c>
      <c r="E34" s="1">
        <v>252</v>
      </c>
      <c r="F34" s="1">
        <v>405</v>
      </c>
      <c r="G34" s="6">
        <v>0.4</v>
      </c>
      <c r="H34" s="1">
        <v>60</v>
      </c>
      <c r="I34" s="1" t="s">
        <v>41</v>
      </c>
      <c r="J34" s="1">
        <v>258</v>
      </c>
      <c r="K34" s="1">
        <f t="shared" si="2"/>
        <v>-6</v>
      </c>
      <c r="L34" s="1"/>
      <c r="M34" s="1"/>
      <c r="N34" s="1">
        <v>0</v>
      </c>
      <c r="O34" s="1"/>
      <c r="P34" s="1">
        <f t="shared" si="3"/>
        <v>50.4</v>
      </c>
      <c r="Q34" s="5">
        <f>14*P34-O34-N34-F34</f>
        <v>300.60000000000002</v>
      </c>
      <c r="R34" s="5">
        <v>350</v>
      </c>
      <c r="S34" s="5">
        <f t="shared" si="5"/>
        <v>200</v>
      </c>
      <c r="T34" s="5">
        <v>150</v>
      </c>
      <c r="U34" s="5">
        <v>350</v>
      </c>
      <c r="V34" s="1"/>
      <c r="W34" s="1">
        <f t="shared" si="6"/>
        <v>14.980158730158731</v>
      </c>
      <c r="X34" s="1">
        <f t="shared" si="7"/>
        <v>8.0357142857142865</v>
      </c>
      <c r="Y34" s="1">
        <v>50.6</v>
      </c>
      <c r="Z34" s="1">
        <v>60.6</v>
      </c>
      <c r="AA34" s="1">
        <v>54.4</v>
      </c>
      <c r="AB34" s="1">
        <v>47.8</v>
      </c>
      <c r="AC34" s="1">
        <v>53.6</v>
      </c>
      <c r="AD34" s="1"/>
      <c r="AE34" s="1">
        <f t="shared" si="8"/>
        <v>80</v>
      </c>
      <c r="AF34" s="1">
        <f t="shared" si="9"/>
        <v>60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32</v>
      </c>
      <c r="C35" s="1">
        <v>216</v>
      </c>
      <c r="D35" s="1">
        <v>80</v>
      </c>
      <c r="E35" s="1">
        <v>140</v>
      </c>
      <c r="F35" s="1">
        <v>123</v>
      </c>
      <c r="G35" s="6">
        <v>0.5</v>
      </c>
      <c r="H35" s="1">
        <v>60</v>
      </c>
      <c r="I35" s="1" t="s">
        <v>33</v>
      </c>
      <c r="J35" s="1">
        <v>143</v>
      </c>
      <c r="K35" s="1">
        <f t="shared" si="2"/>
        <v>-3</v>
      </c>
      <c r="L35" s="1"/>
      <c r="M35" s="1"/>
      <c r="N35" s="1">
        <v>100</v>
      </c>
      <c r="O35" s="1"/>
      <c r="P35" s="1">
        <f t="shared" si="3"/>
        <v>28</v>
      </c>
      <c r="Q35" s="5">
        <f t="shared" si="11"/>
        <v>141</v>
      </c>
      <c r="R35" s="5">
        <v>170</v>
      </c>
      <c r="S35" s="5">
        <f t="shared" si="5"/>
        <v>170</v>
      </c>
      <c r="T35" s="5"/>
      <c r="U35" s="5">
        <v>190</v>
      </c>
      <c r="V35" s="1"/>
      <c r="W35" s="1">
        <f t="shared" si="6"/>
        <v>14.035714285714286</v>
      </c>
      <c r="X35" s="1">
        <f t="shared" si="7"/>
        <v>7.9642857142857144</v>
      </c>
      <c r="Y35" s="1">
        <v>52.6</v>
      </c>
      <c r="Z35" s="1">
        <v>19.399999999999999</v>
      </c>
      <c r="AA35" s="1">
        <v>5.4</v>
      </c>
      <c r="AB35" s="1">
        <v>15</v>
      </c>
      <c r="AC35" s="1">
        <v>6.8</v>
      </c>
      <c r="AD35" s="1" t="s">
        <v>73</v>
      </c>
      <c r="AE35" s="1">
        <f t="shared" si="8"/>
        <v>85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32</v>
      </c>
      <c r="C36" s="1">
        <v>14</v>
      </c>
      <c r="D36" s="1">
        <v>32</v>
      </c>
      <c r="E36" s="1">
        <v>4</v>
      </c>
      <c r="F36" s="1">
        <v>42</v>
      </c>
      <c r="G36" s="6">
        <v>0.5</v>
      </c>
      <c r="H36" s="1">
        <v>60</v>
      </c>
      <c r="I36" s="1" t="s">
        <v>33</v>
      </c>
      <c r="J36" s="1">
        <v>12</v>
      </c>
      <c r="K36" s="1">
        <f t="shared" si="2"/>
        <v>-8</v>
      </c>
      <c r="L36" s="1"/>
      <c r="M36" s="1"/>
      <c r="N36" s="1">
        <v>0</v>
      </c>
      <c r="O36" s="1"/>
      <c r="P36" s="1">
        <f t="shared" si="3"/>
        <v>0.8</v>
      </c>
      <c r="Q36" s="5"/>
      <c r="R36" s="5">
        <f t="shared" si="4"/>
        <v>0</v>
      </c>
      <c r="S36" s="5">
        <f t="shared" si="5"/>
        <v>0</v>
      </c>
      <c r="T36" s="5"/>
      <c r="U36" s="5"/>
      <c r="V36" s="1"/>
      <c r="W36" s="1">
        <f t="shared" si="6"/>
        <v>52.5</v>
      </c>
      <c r="X36" s="1">
        <f t="shared" si="7"/>
        <v>52.5</v>
      </c>
      <c r="Y36" s="1">
        <v>0.2</v>
      </c>
      <c r="Z36" s="1">
        <v>3.2</v>
      </c>
      <c r="AA36" s="1">
        <v>0.2</v>
      </c>
      <c r="AB36" s="1">
        <v>2.2000000000000002</v>
      </c>
      <c r="AC36" s="1">
        <v>0.8</v>
      </c>
      <c r="AD36" s="17" t="s">
        <v>44</v>
      </c>
      <c r="AE36" s="1">
        <f t="shared" si="8"/>
        <v>0</v>
      </c>
      <c r="AF36" s="1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32</v>
      </c>
      <c r="C37" s="1">
        <v>298</v>
      </c>
      <c r="D37" s="1">
        <v>360</v>
      </c>
      <c r="E37" s="1">
        <v>288</v>
      </c>
      <c r="F37" s="1">
        <v>340</v>
      </c>
      <c r="G37" s="6">
        <v>0.4</v>
      </c>
      <c r="H37" s="1">
        <v>60</v>
      </c>
      <c r="I37" s="1" t="s">
        <v>41</v>
      </c>
      <c r="J37" s="1">
        <v>314</v>
      </c>
      <c r="K37" s="1">
        <f t="shared" si="2"/>
        <v>-26</v>
      </c>
      <c r="L37" s="1"/>
      <c r="M37" s="1"/>
      <c r="N37" s="1">
        <v>150</v>
      </c>
      <c r="O37" s="1">
        <v>150</v>
      </c>
      <c r="P37" s="1">
        <f t="shared" si="3"/>
        <v>57.6</v>
      </c>
      <c r="Q37" s="5">
        <f>14*P37-O37-N37-F37</f>
        <v>166.39999999999998</v>
      </c>
      <c r="R37" s="5">
        <v>200</v>
      </c>
      <c r="S37" s="5">
        <f t="shared" si="5"/>
        <v>100</v>
      </c>
      <c r="T37" s="5">
        <v>100</v>
      </c>
      <c r="U37" s="5">
        <v>200</v>
      </c>
      <c r="V37" s="1"/>
      <c r="W37" s="1">
        <f t="shared" si="6"/>
        <v>14.583333333333332</v>
      </c>
      <c r="X37" s="1">
        <f t="shared" si="7"/>
        <v>11.111111111111111</v>
      </c>
      <c r="Y37" s="1">
        <v>64.599999999999994</v>
      </c>
      <c r="Z37" s="1">
        <v>64.599999999999994</v>
      </c>
      <c r="AA37" s="1">
        <v>64.400000000000006</v>
      </c>
      <c r="AB37" s="1">
        <v>55.211399999999998</v>
      </c>
      <c r="AC37" s="1">
        <v>73.8</v>
      </c>
      <c r="AD37" s="1" t="s">
        <v>76</v>
      </c>
      <c r="AE37" s="1">
        <f t="shared" si="8"/>
        <v>40</v>
      </c>
      <c r="AF37" s="1">
        <f t="shared" si="9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77</v>
      </c>
      <c r="B38" s="12" t="s">
        <v>32</v>
      </c>
      <c r="C38" s="12"/>
      <c r="D38" s="12">
        <v>1</v>
      </c>
      <c r="E38" s="16">
        <v>1</v>
      </c>
      <c r="F38" s="12"/>
      <c r="G38" s="13">
        <v>0</v>
      </c>
      <c r="H38" s="12" t="e">
        <v>#N/A</v>
      </c>
      <c r="I38" s="12" t="s">
        <v>92</v>
      </c>
      <c r="J38" s="12">
        <v>1</v>
      </c>
      <c r="K38" s="12">
        <f t="shared" ref="K38:K69" si="12">E38-J38</f>
        <v>0</v>
      </c>
      <c r="L38" s="12"/>
      <c r="M38" s="12"/>
      <c r="N38" s="12"/>
      <c r="O38" s="12"/>
      <c r="P38" s="12">
        <f t="shared" si="3"/>
        <v>0.2</v>
      </c>
      <c r="Q38" s="14"/>
      <c r="R38" s="14"/>
      <c r="S38" s="14"/>
      <c r="T38" s="14"/>
      <c r="U38" s="14"/>
      <c r="V38" s="12"/>
      <c r="W38" s="12">
        <f t="shared" ref="W38:W53" si="13">(F38+N38+O38+Q38)/P38</f>
        <v>0</v>
      </c>
      <c r="X38" s="12">
        <f t="shared" si="7"/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1" t="s">
        <v>156</v>
      </c>
      <c r="AE38" s="12">
        <f t="shared" si="8"/>
        <v>0</v>
      </c>
      <c r="AF38" s="12">
        <f t="shared" si="9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78</v>
      </c>
      <c r="B39" s="12" t="s">
        <v>32</v>
      </c>
      <c r="C39" s="12"/>
      <c r="D39" s="12">
        <v>1</v>
      </c>
      <c r="E39" s="16">
        <v>1</v>
      </c>
      <c r="F39" s="12"/>
      <c r="G39" s="13">
        <v>0</v>
      </c>
      <c r="H39" s="12" t="e">
        <v>#N/A</v>
      </c>
      <c r="I39" s="12" t="s">
        <v>92</v>
      </c>
      <c r="J39" s="12">
        <v>1</v>
      </c>
      <c r="K39" s="12">
        <f t="shared" si="12"/>
        <v>0</v>
      </c>
      <c r="L39" s="12"/>
      <c r="M39" s="12"/>
      <c r="N39" s="12"/>
      <c r="O39" s="12"/>
      <c r="P39" s="12">
        <f t="shared" si="3"/>
        <v>0.2</v>
      </c>
      <c r="Q39" s="14"/>
      <c r="R39" s="14"/>
      <c r="S39" s="14"/>
      <c r="T39" s="14"/>
      <c r="U39" s="14"/>
      <c r="V39" s="12"/>
      <c r="W39" s="12">
        <f t="shared" si="13"/>
        <v>0</v>
      </c>
      <c r="X39" s="12">
        <f t="shared" si="7"/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1" t="s">
        <v>158</v>
      </c>
      <c r="AE39" s="12">
        <f t="shared" si="8"/>
        <v>0</v>
      </c>
      <c r="AF39" s="12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32</v>
      </c>
      <c r="C40" s="1">
        <v>191</v>
      </c>
      <c r="D40" s="1">
        <v>616</v>
      </c>
      <c r="E40" s="1">
        <v>144</v>
      </c>
      <c r="F40" s="1">
        <v>618</v>
      </c>
      <c r="G40" s="6">
        <v>0.4</v>
      </c>
      <c r="H40" s="1">
        <v>60</v>
      </c>
      <c r="I40" s="1" t="s">
        <v>33</v>
      </c>
      <c r="J40" s="1">
        <v>356</v>
      </c>
      <c r="K40" s="1">
        <f t="shared" si="12"/>
        <v>-212</v>
      </c>
      <c r="L40" s="1"/>
      <c r="M40" s="1"/>
      <c r="N40" s="1">
        <v>100</v>
      </c>
      <c r="O40" s="1">
        <v>100</v>
      </c>
      <c r="P40" s="1">
        <f t="shared" si="3"/>
        <v>28.8</v>
      </c>
      <c r="Q40" s="5">
        <v>100</v>
      </c>
      <c r="R40" s="5">
        <f t="shared" ref="R40:R50" si="14">ROUND(Q40,0)</f>
        <v>100</v>
      </c>
      <c r="S40" s="5">
        <f t="shared" ref="S40:S50" si="15">R40-T40</f>
        <v>100</v>
      </c>
      <c r="T40" s="5"/>
      <c r="U40" s="5"/>
      <c r="V40" s="1"/>
      <c r="W40" s="1">
        <f t="shared" ref="W40:W50" si="16">(F40+N40+O40+R40)/P40</f>
        <v>31.875</v>
      </c>
      <c r="X40" s="1">
        <f t="shared" si="7"/>
        <v>28.402777777777779</v>
      </c>
      <c r="Y40" s="1">
        <v>78.8</v>
      </c>
      <c r="Z40" s="1">
        <v>82.4</v>
      </c>
      <c r="AA40" s="1">
        <v>75</v>
      </c>
      <c r="AB40" s="1">
        <v>80.8</v>
      </c>
      <c r="AC40" s="1">
        <v>90</v>
      </c>
      <c r="AD40" s="1" t="s">
        <v>34</v>
      </c>
      <c r="AE40" s="1">
        <f t="shared" si="8"/>
        <v>40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32</v>
      </c>
      <c r="C41" s="1">
        <v>346</v>
      </c>
      <c r="D41" s="1">
        <v>220</v>
      </c>
      <c r="E41" s="1">
        <v>181</v>
      </c>
      <c r="F41" s="1">
        <v>334</v>
      </c>
      <c r="G41" s="6">
        <v>0.1</v>
      </c>
      <c r="H41" s="1">
        <v>45</v>
      </c>
      <c r="I41" s="1" t="s">
        <v>33</v>
      </c>
      <c r="J41" s="1">
        <v>216</v>
      </c>
      <c r="K41" s="1">
        <f t="shared" si="12"/>
        <v>-35</v>
      </c>
      <c r="L41" s="1"/>
      <c r="M41" s="1"/>
      <c r="N41" s="1">
        <v>30</v>
      </c>
      <c r="O41" s="1"/>
      <c r="P41" s="1">
        <f t="shared" si="3"/>
        <v>36.200000000000003</v>
      </c>
      <c r="Q41" s="5">
        <f t="shared" ref="Q41:Q50" si="17">13*P41-O41-N41-F41</f>
        <v>106.60000000000002</v>
      </c>
      <c r="R41" s="5">
        <v>170</v>
      </c>
      <c r="S41" s="5">
        <f t="shared" si="15"/>
        <v>100</v>
      </c>
      <c r="T41" s="5">
        <v>70</v>
      </c>
      <c r="U41" s="5">
        <v>170</v>
      </c>
      <c r="V41" s="1"/>
      <c r="W41" s="1">
        <f t="shared" si="16"/>
        <v>14.751381215469612</v>
      </c>
      <c r="X41" s="1">
        <f t="shared" si="7"/>
        <v>10.05524861878453</v>
      </c>
      <c r="Y41" s="1">
        <v>37.6</v>
      </c>
      <c r="Z41" s="1">
        <v>51.6</v>
      </c>
      <c r="AA41" s="1">
        <v>45.2</v>
      </c>
      <c r="AB41" s="1">
        <v>40.799999999999997</v>
      </c>
      <c r="AC41" s="1">
        <v>54.8</v>
      </c>
      <c r="AD41" s="1" t="s">
        <v>34</v>
      </c>
      <c r="AE41" s="1">
        <f t="shared" si="8"/>
        <v>10</v>
      </c>
      <c r="AF41" s="1">
        <f t="shared" si="9"/>
        <v>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32</v>
      </c>
      <c r="C42" s="1">
        <v>164</v>
      </c>
      <c r="D42" s="1">
        <v>190</v>
      </c>
      <c r="E42" s="1">
        <v>158</v>
      </c>
      <c r="F42" s="1">
        <v>179</v>
      </c>
      <c r="G42" s="6">
        <v>0.1</v>
      </c>
      <c r="H42" s="1">
        <v>60</v>
      </c>
      <c r="I42" s="1" t="s">
        <v>33</v>
      </c>
      <c r="J42" s="1">
        <v>206</v>
      </c>
      <c r="K42" s="1">
        <f t="shared" si="12"/>
        <v>-48</v>
      </c>
      <c r="L42" s="1"/>
      <c r="M42" s="1"/>
      <c r="N42" s="1">
        <v>200</v>
      </c>
      <c r="O42" s="1">
        <v>150</v>
      </c>
      <c r="P42" s="1">
        <f t="shared" si="3"/>
        <v>31.6</v>
      </c>
      <c r="Q42" s="5">
        <v>50</v>
      </c>
      <c r="R42" s="5">
        <f t="shared" si="14"/>
        <v>50</v>
      </c>
      <c r="S42" s="5">
        <f t="shared" si="15"/>
        <v>50</v>
      </c>
      <c r="T42" s="5"/>
      <c r="U42" s="5"/>
      <c r="V42" s="1"/>
      <c r="W42" s="1">
        <f t="shared" si="16"/>
        <v>18.322784810126581</v>
      </c>
      <c r="X42" s="1">
        <f t="shared" si="7"/>
        <v>16.740506329113924</v>
      </c>
      <c r="Y42" s="1">
        <v>48</v>
      </c>
      <c r="Z42" s="1">
        <v>39.799999999999997</v>
      </c>
      <c r="AA42" s="1">
        <v>50.2</v>
      </c>
      <c r="AB42" s="1">
        <v>51</v>
      </c>
      <c r="AC42" s="1">
        <v>31.6</v>
      </c>
      <c r="AD42" s="1" t="s">
        <v>34</v>
      </c>
      <c r="AE42" s="1">
        <f t="shared" si="8"/>
        <v>5</v>
      </c>
      <c r="AF42" s="1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32</v>
      </c>
      <c r="C43" s="1">
        <v>155</v>
      </c>
      <c r="D43" s="1">
        <v>481</v>
      </c>
      <c r="E43" s="1">
        <v>140</v>
      </c>
      <c r="F43" s="1">
        <v>471</v>
      </c>
      <c r="G43" s="6">
        <v>0.1</v>
      </c>
      <c r="H43" s="1">
        <v>60</v>
      </c>
      <c r="I43" s="1" t="s">
        <v>33</v>
      </c>
      <c r="J43" s="1">
        <v>219</v>
      </c>
      <c r="K43" s="1">
        <f t="shared" si="12"/>
        <v>-79</v>
      </c>
      <c r="L43" s="1"/>
      <c r="M43" s="1"/>
      <c r="N43" s="1">
        <v>0</v>
      </c>
      <c r="O43" s="1"/>
      <c r="P43" s="1">
        <f t="shared" si="3"/>
        <v>28</v>
      </c>
      <c r="Q43" s="5"/>
      <c r="R43" s="5">
        <f t="shared" si="14"/>
        <v>0</v>
      </c>
      <c r="S43" s="5">
        <f t="shared" si="15"/>
        <v>0</v>
      </c>
      <c r="T43" s="5"/>
      <c r="U43" s="5"/>
      <c r="V43" s="1"/>
      <c r="W43" s="1">
        <f t="shared" si="16"/>
        <v>16.821428571428573</v>
      </c>
      <c r="X43" s="1">
        <f t="shared" si="7"/>
        <v>16.821428571428573</v>
      </c>
      <c r="Y43" s="1">
        <v>35.6</v>
      </c>
      <c r="Z43" s="1">
        <v>59.6</v>
      </c>
      <c r="AA43" s="1">
        <v>43</v>
      </c>
      <c r="AB43" s="1">
        <v>39.4</v>
      </c>
      <c r="AC43" s="1">
        <v>49.8</v>
      </c>
      <c r="AD43" s="9" t="s">
        <v>159</v>
      </c>
      <c r="AE43" s="1">
        <f t="shared" si="8"/>
        <v>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32</v>
      </c>
      <c r="C44" s="1">
        <v>213</v>
      </c>
      <c r="D44" s="1">
        <v>42</v>
      </c>
      <c r="E44" s="1">
        <v>90</v>
      </c>
      <c r="F44" s="1">
        <v>122</v>
      </c>
      <c r="G44" s="6">
        <v>0.4</v>
      </c>
      <c r="H44" s="1">
        <v>45</v>
      </c>
      <c r="I44" s="1" t="s">
        <v>33</v>
      </c>
      <c r="J44" s="1">
        <v>94</v>
      </c>
      <c r="K44" s="1">
        <f t="shared" si="12"/>
        <v>-4</v>
      </c>
      <c r="L44" s="1"/>
      <c r="M44" s="1"/>
      <c r="N44" s="1">
        <v>20</v>
      </c>
      <c r="O44" s="1"/>
      <c r="P44" s="1">
        <f t="shared" si="3"/>
        <v>18</v>
      </c>
      <c r="Q44" s="5">
        <f t="shared" si="17"/>
        <v>92</v>
      </c>
      <c r="R44" s="5">
        <v>120</v>
      </c>
      <c r="S44" s="5">
        <f t="shared" si="15"/>
        <v>120</v>
      </c>
      <c r="T44" s="5"/>
      <c r="U44" s="5">
        <v>120</v>
      </c>
      <c r="V44" s="1"/>
      <c r="W44" s="1">
        <f t="shared" si="16"/>
        <v>14.555555555555555</v>
      </c>
      <c r="X44" s="1">
        <f t="shared" si="7"/>
        <v>7.8888888888888893</v>
      </c>
      <c r="Y44" s="1">
        <v>17.8</v>
      </c>
      <c r="Z44" s="1">
        <v>18.8</v>
      </c>
      <c r="AA44" s="1">
        <v>22.6</v>
      </c>
      <c r="AB44" s="1">
        <v>17.600000000000001</v>
      </c>
      <c r="AC44" s="1">
        <v>16.2</v>
      </c>
      <c r="AD44" s="1"/>
      <c r="AE44" s="1">
        <f t="shared" si="8"/>
        <v>48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32</v>
      </c>
      <c r="C45" s="1">
        <v>153</v>
      </c>
      <c r="D45" s="1">
        <v>126</v>
      </c>
      <c r="E45" s="1">
        <v>107</v>
      </c>
      <c r="F45" s="1">
        <v>140</v>
      </c>
      <c r="G45" s="6">
        <v>0.3</v>
      </c>
      <c r="H45" s="1" t="e">
        <v>#N/A</v>
      </c>
      <c r="I45" s="1" t="s">
        <v>33</v>
      </c>
      <c r="J45" s="1">
        <v>110</v>
      </c>
      <c r="K45" s="1">
        <f t="shared" si="12"/>
        <v>-3</v>
      </c>
      <c r="L45" s="1"/>
      <c r="M45" s="1"/>
      <c r="N45" s="1">
        <v>106</v>
      </c>
      <c r="O45" s="1">
        <v>80</v>
      </c>
      <c r="P45" s="1">
        <f t="shared" si="3"/>
        <v>21.4</v>
      </c>
      <c r="Q45" s="5"/>
      <c r="R45" s="5">
        <f t="shared" si="14"/>
        <v>0</v>
      </c>
      <c r="S45" s="5">
        <f t="shared" si="15"/>
        <v>0</v>
      </c>
      <c r="T45" s="5"/>
      <c r="U45" s="5"/>
      <c r="V45" s="1"/>
      <c r="W45" s="1">
        <f t="shared" si="16"/>
        <v>15.233644859813085</v>
      </c>
      <c r="X45" s="1">
        <f t="shared" si="7"/>
        <v>15.233644859813085</v>
      </c>
      <c r="Y45" s="1">
        <v>23.6</v>
      </c>
      <c r="Z45" s="1">
        <v>56</v>
      </c>
      <c r="AA45" s="1">
        <v>33.6</v>
      </c>
      <c r="AB45" s="1">
        <v>0</v>
      </c>
      <c r="AC45" s="1">
        <v>0</v>
      </c>
      <c r="AD45" s="9" t="s">
        <v>160</v>
      </c>
      <c r="AE45" s="1">
        <f t="shared" si="8"/>
        <v>0</v>
      </c>
      <c r="AF45" s="1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36</v>
      </c>
      <c r="C46" s="1">
        <v>582.69799999999998</v>
      </c>
      <c r="D46" s="1"/>
      <c r="E46" s="1">
        <v>200.80500000000001</v>
      </c>
      <c r="F46" s="1">
        <v>296.60599999999999</v>
      </c>
      <c r="G46" s="6">
        <v>1</v>
      </c>
      <c r="H46" s="1">
        <v>60</v>
      </c>
      <c r="I46" s="1" t="s">
        <v>41</v>
      </c>
      <c r="J46" s="1">
        <v>196.5</v>
      </c>
      <c r="K46" s="1">
        <f t="shared" si="12"/>
        <v>4.3050000000000068</v>
      </c>
      <c r="L46" s="1"/>
      <c r="M46" s="1"/>
      <c r="N46" s="1">
        <v>33</v>
      </c>
      <c r="O46" s="1"/>
      <c r="P46" s="1">
        <f t="shared" si="3"/>
        <v>40.161000000000001</v>
      </c>
      <c r="Q46" s="5">
        <f>14*P46-O46-N46-F46</f>
        <v>232.64800000000002</v>
      </c>
      <c r="R46" s="5">
        <v>269</v>
      </c>
      <c r="S46" s="5">
        <f t="shared" si="15"/>
        <v>169</v>
      </c>
      <c r="T46" s="5">
        <v>100</v>
      </c>
      <c r="U46" s="5">
        <v>269</v>
      </c>
      <c r="V46" s="1"/>
      <c r="W46" s="1">
        <f t="shared" si="16"/>
        <v>14.905156744104977</v>
      </c>
      <c r="X46" s="1">
        <f t="shared" si="7"/>
        <v>8.2071163566644252</v>
      </c>
      <c r="Y46" s="1">
        <v>37.885199999999998</v>
      </c>
      <c r="Z46" s="1">
        <v>43.086200000000012</v>
      </c>
      <c r="AA46" s="1">
        <v>56.808399999999992</v>
      </c>
      <c r="AB46" s="1">
        <v>38.654600000000002</v>
      </c>
      <c r="AC46" s="1">
        <v>46.915399999999998</v>
      </c>
      <c r="AD46" s="1"/>
      <c r="AE46" s="1">
        <f t="shared" si="8"/>
        <v>169</v>
      </c>
      <c r="AF46" s="1">
        <f t="shared" si="9"/>
        <v>100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36</v>
      </c>
      <c r="C47" s="1">
        <v>159.251</v>
      </c>
      <c r="D47" s="1"/>
      <c r="E47" s="1">
        <v>88.007999999999996</v>
      </c>
      <c r="F47" s="1">
        <v>38.076999999999998</v>
      </c>
      <c r="G47" s="6">
        <v>1</v>
      </c>
      <c r="H47" s="1">
        <v>45</v>
      </c>
      <c r="I47" s="1" t="s">
        <v>33</v>
      </c>
      <c r="J47" s="1">
        <v>90.9</v>
      </c>
      <c r="K47" s="1">
        <f t="shared" si="12"/>
        <v>-2.8920000000000101</v>
      </c>
      <c r="L47" s="1"/>
      <c r="M47" s="1"/>
      <c r="N47" s="1">
        <v>50</v>
      </c>
      <c r="O47" s="1"/>
      <c r="P47" s="1">
        <f t="shared" si="3"/>
        <v>17.601599999999998</v>
      </c>
      <c r="Q47" s="5">
        <f t="shared" si="17"/>
        <v>140.74379999999996</v>
      </c>
      <c r="R47" s="5">
        <v>160</v>
      </c>
      <c r="S47" s="5">
        <f t="shared" si="15"/>
        <v>160</v>
      </c>
      <c r="T47" s="5"/>
      <c r="U47" s="5">
        <v>170</v>
      </c>
      <c r="V47" s="1"/>
      <c r="W47" s="1">
        <f t="shared" si="16"/>
        <v>14.094002817925645</v>
      </c>
      <c r="X47" s="1">
        <f t="shared" si="7"/>
        <v>5.0039200981728937</v>
      </c>
      <c r="Y47" s="1">
        <v>16.573799999999999</v>
      </c>
      <c r="Z47" s="1">
        <v>13.409000000000001</v>
      </c>
      <c r="AA47" s="1">
        <v>16.014199999999999</v>
      </c>
      <c r="AB47" s="1">
        <v>16.699000000000002</v>
      </c>
      <c r="AC47" s="1">
        <v>13.835800000000001</v>
      </c>
      <c r="AD47" s="1"/>
      <c r="AE47" s="1">
        <f t="shared" si="8"/>
        <v>160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36</v>
      </c>
      <c r="C48" s="1">
        <v>274.79199999999997</v>
      </c>
      <c r="D48" s="1">
        <v>119.40600000000001</v>
      </c>
      <c r="E48" s="1">
        <v>153.88499999999999</v>
      </c>
      <c r="F48" s="1">
        <v>179.62200000000001</v>
      </c>
      <c r="G48" s="6">
        <v>1</v>
      </c>
      <c r="H48" s="1">
        <v>45</v>
      </c>
      <c r="I48" s="1" t="s">
        <v>33</v>
      </c>
      <c r="J48" s="1">
        <v>155.30000000000001</v>
      </c>
      <c r="K48" s="1">
        <f t="shared" si="12"/>
        <v>-1.4150000000000205</v>
      </c>
      <c r="L48" s="1"/>
      <c r="M48" s="1"/>
      <c r="N48" s="1">
        <v>0</v>
      </c>
      <c r="O48" s="1"/>
      <c r="P48" s="1">
        <f t="shared" si="3"/>
        <v>30.776999999999997</v>
      </c>
      <c r="Q48" s="5">
        <f t="shared" si="17"/>
        <v>220.47899999999993</v>
      </c>
      <c r="R48" s="5">
        <v>250</v>
      </c>
      <c r="S48" s="5">
        <f t="shared" si="15"/>
        <v>150</v>
      </c>
      <c r="T48" s="5">
        <v>100</v>
      </c>
      <c r="U48" s="5">
        <v>270</v>
      </c>
      <c r="V48" s="1"/>
      <c r="W48" s="1">
        <f t="shared" si="16"/>
        <v>13.959190304448128</v>
      </c>
      <c r="X48" s="1">
        <f t="shared" si="7"/>
        <v>5.8362413490593639</v>
      </c>
      <c r="Y48" s="1">
        <v>23.405200000000001</v>
      </c>
      <c r="Z48" s="1">
        <v>33.642399999999988</v>
      </c>
      <c r="AA48" s="1">
        <v>35.893999999999998</v>
      </c>
      <c r="AB48" s="1">
        <v>32.237400000000001</v>
      </c>
      <c r="AC48" s="1">
        <v>40.077199999999998</v>
      </c>
      <c r="AD48" s="1"/>
      <c r="AE48" s="1">
        <f t="shared" si="8"/>
        <v>150</v>
      </c>
      <c r="AF48" s="1">
        <f t="shared" si="9"/>
        <v>100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32</v>
      </c>
      <c r="C49" s="1">
        <v>17</v>
      </c>
      <c r="D49" s="1"/>
      <c r="E49" s="1">
        <v>4</v>
      </c>
      <c r="F49" s="1">
        <v>13</v>
      </c>
      <c r="G49" s="6">
        <v>0.09</v>
      </c>
      <c r="H49" s="1">
        <v>45</v>
      </c>
      <c r="I49" s="1" t="s">
        <v>33</v>
      </c>
      <c r="J49" s="1">
        <v>4</v>
      </c>
      <c r="K49" s="1">
        <f t="shared" si="12"/>
        <v>0</v>
      </c>
      <c r="L49" s="1"/>
      <c r="M49" s="1"/>
      <c r="N49" s="1">
        <v>0</v>
      </c>
      <c r="O49" s="1"/>
      <c r="P49" s="1">
        <f t="shared" si="3"/>
        <v>0.8</v>
      </c>
      <c r="Q49" s="5"/>
      <c r="R49" s="5">
        <f t="shared" si="14"/>
        <v>0</v>
      </c>
      <c r="S49" s="5">
        <f t="shared" si="15"/>
        <v>0</v>
      </c>
      <c r="T49" s="5"/>
      <c r="U49" s="5"/>
      <c r="V49" s="1"/>
      <c r="W49" s="1">
        <f t="shared" si="16"/>
        <v>16.25</v>
      </c>
      <c r="X49" s="1">
        <f t="shared" si="7"/>
        <v>16.25</v>
      </c>
      <c r="Y49" s="1">
        <v>0.2</v>
      </c>
      <c r="Z49" s="1">
        <v>1</v>
      </c>
      <c r="AA49" s="1">
        <v>0</v>
      </c>
      <c r="AB49" s="1">
        <v>1</v>
      </c>
      <c r="AC49" s="1">
        <v>0.8</v>
      </c>
      <c r="AD49" s="18" t="s">
        <v>161</v>
      </c>
      <c r="AE49" s="1">
        <f t="shared" si="8"/>
        <v>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32</v>
      </c>
      <c r="C50" s="1">
        <v>384</v>
      </c>
      <c r="D50" s="1">
        <v>168</v>
      </c>
      <c r="E50" s="1">
        <v>226</v>
      </c>
      <c r="F50" s="1">
        <v>318</v>
      </c>
      <c r="G50" s="6">
        <v>0.35</v>
      </c>
      <c r="H50" s="1">
        <v>45</v>
      </c>
      <c r="I50" s="1" t="s">
        <v>33</v>
      </c>
      <c r="J50" s="1">
        <v>226</v>
      </c>
      <c r="K50" s="1">
        <f t="shared" si="12"/>
        <v>0</v>
      </c>
      <c r="L50" s="1"/>
      <c r="M50" s="1"/>
      <c r="N50" s="1">
        <v>120</v>
      </c>
      <c r="O50" s="1"/>
      <c r="P50" s="1">
        <f t="shared" si="3"/>
        <v>45.2</v>
      </c>
      <c r="Q50" s="5">
        <f t="shared" si="17"/>
        <v>149.60000000000002</v>
      </c>
      <c r="R50" s="5">
        <f t="shared" si="14"/>
        <v>150</v>
      </c>
      <c r="S50" s="5">
        <f t="shared" si="15"/>
        <v>150</v>
      </c>
      <c r="T50" s="5"/>
      <c r="U50" s="5"/>
      <c r="V50" s="1"/>
      <c r="W50" s="1">
        <f t="shared" si="16"/>
        <v>13.008849557522122</v>
      </c>
      <c r="X50" s="1">
        <f t="shared" si="7"/>
        <v>9.6902654867256626</v>
      </c>
      <c r="Y50" s="1">
        <v>47.4</v>
      </c>
      <c r="Z50" s="1">
        <v>53.6</v>
      </c>
      <c r="AA50" s="1">
        <v>68</v>
      </c>
      <c r="AB50" s="1">
        <v>0</v>
      </c>
      <c r="AC50" s="1">
        <v>0.2</v>
      </c>
      <c r="AD50" s="1" t="s">
        <v>90</v>
      </c>
      <c r="AE50" s="1">
        <f t="shared" si="8"/>
        <v>52.5</v>
      </c>
      <c r="AF50" s="1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2" t="s">
        <v>91</v>
      </c>
      <c r="B51" s="12" t="s">
        <v>36</v>
      </c>
      <c r="C51" s="12">
        <v>267.42200000000003</v>
      </c>
      <c r="D51" s="12">
        <v>257.95699999999999</v>
      </c>
      <c r="E51" s="12">
        <v>187.35499999999999</v>
      </c>
      <c r="F51" s="12">
        <v>292.75200000000001</v>
      </c>
      <c r="G51" s="13">
        <v>0</v>
      </c>
      <c r="H51" s="12">
        <v>45</v>
      </c>
      <c r="I51" s="12" t="s">
        <v>92</v>
      </c>
      <c r="J51" s="12">
        <v>194.4</v>
      </c>
      <c r="K51" s="12">
        <f t="shared" si="12"/>
        <v>-7.0450000000000159</v>
      </c>
      <c r="L51" s="12"/>
      <c r="M51" s="12"/>
      <c r="N51" s="12">
        <v>100</v>
      </c>
      <c r="O51" s="12"/>
      <c r="P51" s="12">
        <f t="shared" si="3"/>
        <v>37.470999999999997</v>
      </c>
      <c r="Q51" s="14"/>
      <c r="R51" s="14"/>
      <c r="S51" s="14"/>
      <c r="T51" s="14"/>
      <c r="U51" s="14"/>
      <c r="V51" s="12"/>
      <c r="W51" s="12">
        <f t="shared" si="13"/>
        <v>10.481492354087163</v>
      </c>
      <c r="X51" s="12">
        <f t="shared" si="7"/>
        <v>10.481492354087163</v>
      </c>
      <c r="Y51" s="12">
        <v>34.905799999999999</v>
      </c>
      <c r="Z51" s="12">
        <v>46.410600000000002</v>
      </c>
      <c r="AA51" s="12">
        <v>42.4208</v>
      </c>
      <c r="AB51" s="12">
        <v>46.236600000000003</v>
      </c>
      <c r="AC51" s="12">
        <v>32.577800000000003</v>
      </c>
      <c r="AD51" s="12" t="s">
        <v>93</v>
      </c>
      <c r="AE51" s="12">
        <f t="shared" si="8"/>
        <v>0</v>
      </c>
      <c r="AF51" s="12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36</v>
      </c>
      <c r="C52" s="1"/>
      <c r="D52" s="1"/>
      <c r="E52" s="1"/>
      <c r="F52" s="1"/>
      <c r="G52" s="6">
        <v>1</v>
      </c>
      <c r="H52" s="1">
        <v>45</v>
      </c>
      <c r="I52" s="1" t="s">
        <v>33</v>
      </c>
      <c r="J52" s="1"/>
      <c r="K52" s="1">
        <f t="shared" si="12"/>
        <v>0</v>
      </c>
      <c r="L52" s="1"/>
      <c r="M52" s="1"/>
      <c r="N52" s="1"/>
      <c r="O52" s="1"/>
      <c r="P52" s="1">
        <f t="shared" si="3"/>
        <v>0</v>
      </c>
      <c r="Q52" s="5">
        <f>13*(P52+P51)-O52-N52-F52-O51-N51-F51</f>
        <v>94.370999999999924</v>
      </c>
      <c r="R52" s="5">
        <f>ROUND(Q52,0)</f>
        <v>94</v>
      </c>
      <c r="S52" s="5">
        <f>R52-T52</f>
        <v>94</v>
      </c>
      <c r="T52" s="5"/>
      <c r="U52" s="5"/>
      <c r="V52" s="1"/>
      <c r="W52" s="1" t="e">
        <f>(F52+N52+O52+R52)/P52</f>
        <v>#DIV/0!</v>
      </c>
      <c r="X52" s="1" t="e">
        <f t="shared" si="7"/>
        <v>#DIV/0!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 t="s">
        <v>95</v>
      </c>
      <c r="AE52" s="1">
        <f t="shared" si="8"/>
        <v>94</v>
      </c>
      <c r="AF52" s="1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2" t="s">
        <v>96</v>
      </c>
      <c r="B53" s="12" t="s">
        <v>32</v>
      </c>
      <c r="C53" s="12"/>
      <c r="D53" s="12">
        <v>1</v>
      </c>
      <c r="E53" s="12"/>
      <c r="F53" s="12"/>
      <c r="G53" s="13">
        <v>0</v>
      </c>
      <c r="H53" s="12" t="e">
        <v>#N/A</v>
      </c>
      <c r="I53" s="12" t="s">
        <v>92</v>
      </c>
      <c r="J53" s="12"/>
      <c r="K53" s="12">
        <f t="shared" si="12"/>
        <v>0</v>
      </c>
      <c r="L53" s="12"/>
      <c r="M53" s="12"/>
      <c r="N53" s="12"/>
      <c r="O53" s="12"/>
      <c r="P53" s="12">
        <f t="shared" si="3"/>
        <v>0</v>
      </c>
      <c r="Q53" s="14"/>
      <c r="R53" s="14"/>
      <c r="S53" s="14"/>
      <c r="T53" s="14"/>
      <c r="U53" s="14"/>
      <c r="V53" s="12"/>
      <c r="W53" s="12" t="e">
        <f t="shared" si="13"/>
        <v>#DIV/0!</v>
      </c>
      <c r="X53" s="12" t="e">
        <f t="shared" si="7"/>
        <v>#DIV/0!</v>
      </c>
      <c r="Y53" s="12">
        <v>0.4</v>
      </c>
      <c r="Z53" s="12">
        <v>0</v>
      </c>
      <c r="AA53" s="12">
        <v>0</v>
      </c>
      <c r="AB53" s="12">
        <v>0</v>
      </c>
      <c r="AC53" s="12">
        <v>0</v>
      </c>
      <c r="AD53" s="12" t="s">
        <v>97</v>
      </c>
      <c r="AE53" s="12">
        <f t="shared" si="8"/>
        <v>0</v>
      </c>
      <c r="AF53" s="12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36</v>
      </c>
      <c r="C54" s="1">
        <v>150.38300000000001</v>
      </c>
      <c r="D54" s="1"/>
      <c r="E54" s="1">
        <v>20.901</v>
      </c>
      <c r="F54" s="1">
        <v>125.99</v>
      </c>
      <c r="G54" s="6">
        <v>1</v>
      </c>
      <c r="H54" s="1">
        <v>45</v>
      </c>
      <c r="I54" s="1" t="s">
        <v>33</v>
      </c>
      <c r="J54" s="1">
        <v>24</v>
      </c>
      <c r="K54" s="1">
        <f t="shared" si="12"/>
        <v>-3.0990000000000002</v>
      </c>
      <c r="L54" s="1"/>
      <c r="M54" s="1"/>
      <c r="N54" s="1">
        <v>0</v>
      </c>
      <c r="O54" s="1"/>
      <c r="P54" s="1">
        <f t="shared" si="3"/>
        <v>4.1802000000000001</v>
      </c>
      <c r="Q54" s="5"/>
      <c r="R54" s="5">
        <f t="shared" ref="R54:R96" si="18">ROUND(Q54,0)</f>
        <v>0</v>
      </c>
      <c r="S54" s="5">
        <f t="shared" ref="S54:S96" si="19">R54-T54</f>
        <v>0</v>
      </c>
      <c r="T54" s="5"/>
      <c r="U54" s="5"/>
      <c r="V54" s="1"/>
      <c r="W54" s="1">
        <f t="shared" ref="W54:W96" si="20">(F54+N54+O54+R54)/P54</f>
        <v>30.139706234151475</v>
      </c>
      <c r="X54" s="1">
        <f t="shared" si="7"/>
        <v>30.139706234151475</v>
      </c>
      <c r="Y54" s="1">
        <v>5.0380000000000003</v>
      </c>
      <c r="Z54" s="1">
        <v>4.9021999999999997</v>
      </c>
      <c r="AA54" s="1">
        <v>12.333600000000001</v>
      </c>
      <c r="AB54" s="1">
        <v>9.5511999999999997</v>
      </c>
      <c r="AC54" s="1">
        <v>8.9589999999999996</v>
      </c>
      <c r="AD54" s="17" t="s">
        <v>44</v>
      </c>
      <c r="AE54" s="1">
        <f t="shared" si="8"/>
        <v>0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32</v>
      </c>
      <c r="C55" s="1">
        <v>89</v>
      </c>
      <c r="D55" s="1">
        <v>40</v>
      </c>
      <c r="E55" s="1">
        <v>60</v>
      </c>
      <c r="F55" s="1">
        <v>41</v>
      </c>
      <c r="G55" s="6">
        <v>0.28000000000000003</v>
      </c>
      <c r="H55" s="1">
        <v>45</v>
      </c>
      <c r="I55" s="1" t="s">
        <v>33</v>
      </c>
      <c r="J55" s="1">
        <v>68</v>
      </c>
      <c r="K55" s="1">
        <f t="shared" si="12"/>
        <v>-8</v>
      </c>
      <c r="L55" s="1"/>
      <c r="M55" s="1"/>
      <c r="N55" s="1">
        <v>100</v>
      </c>
      <c r="O55" s="1">
        <v>100</v>
      </c>
      <c r="P55" s="1">
        <f t="shared" si="3"/>
        <v>12</v>
      </c>
      <c r="Q55" s="5"/>
      <c r="R55" s="5">
        <f t="shared" si="18"/>
        <v>0</v>
      </c>
      <c r="S55" s="5">
        <f t="shared" si="19"/>
        <v>0</v>
      </c>
      <c r="T55" s="5"/>
      <c r="U55" s="5"/>
      <c r="V55" s="1"/>
      <c r="W55" s="1">
        <f t="shared" si="20"/>
        <v>20.083333333333332</v>
      </c>
      <c r="X55" s="1">
        <f t="shared" si="7"/>
        <v>20.083333333333332</v>
      </c>
      <c r="Y55" s="1">
        <v>22.4</v>
      </c>
      <c r="Z55" s="1">
        <v>14.8</v>
      </c>
      <c r="AA55" s="1">
        <v>5.8</v>
      </c>
      <c r="AB55" s="1">
        <v>24.8</v>
      </c>
      <c r="AC55" s="1">
        <v>11.2</v>
      </c>
      <c r="AD55" s="15" t="s">
        <v>53</v>
      </c>
      <c r="AE55" s="1">
        <f t="shared" si="8"/>
        <v>0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32</v>
      </c>
      <c r="C56" s="1">
        <v>963</v>
      </c>
      <c r="D56" s="1"/>
      <c r="E56" s="1">
        <v>371</v>
      </c>
      <c r="F56" s="1">
        <v>547</v>
      </c>
      <c r="G56" s="6">
        <v>0.35</v>
      </c>
      <c r="H56" s="1">
        <v>45</v>
      </c>
      <c r="I56" s="1" t="s">
        <v>33</v>
      </c>
      <c r="J56" s="1">
        <v>375</v>
      </c>
      <c r="K56" s="1">
        <f t="shared" si="12"/>
        <v>-4</v>
      </c>
      <c r="L56" s="1"/>
      <c r="M56" s="1"/>
      <c r="N56" s="1">
        <v>0</v>
      </c>
      <c r="O56" s="1"/>
      <c r="P56" s="1">
        <f t="shared" si="3"/>
        <v>74.2</v>
      </c>
      <c r="Q56" s="5">
        <f t="shared" ref="Q56:Q95" si="21">13*P56-O56-N56-F56</f>
        <v>417.6</v>
      </c>
      <c r="R56" s="5">
        <f t="shared" si="18"/>
        <v>418</v>
      </c>
      <c r="S56" s="5">
        <f t="shared" si="19"/>
        <v>218</v>
      </c>
      <c r="T56" s="5">
        <v>200</v>
      </c>
      <c r="U56" s="5"/>
      <c r="V56" s="1"/>
      <c r="W56" s="1">
        <f t="shared" si="20"/>
        <v>13.005390835579515</v>
      </c>
      <c r="X56" s="1">
        <f t="shared" si="7"/>
        <v>7.3719676549865225</v>
      </c>
      <c r="Y56" s="1">
        <v>46</v>
      </c>
      <c r="Z56" s="1">
        <v>299.60000000000002</v>
      </c>
      <c r="AA56" s="1">
        <v>203.4</v>
      </c>
      <c r="AB56" s="1">
        <v>127.8</v>
      </c>
      <c r="AC56" s="1">
        <v>64.2</v>
      </c>
      <c r="AD56" s="9" t="s">
        <v>165</v>
      </c>
      <c r="AE56" s="1">
        <f t="shared" si="8"/>
        <v>76.3</v>
      </c>
      <c r="AF56" s="1">
        <f t="shared" si="9"/>
        <v>70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32</v>
      </c>
      <c r="C57" s="1">
        <v>237</v>
      </c>
      <c r="D57" s="1">
        <v>72</v>
      </c>
      <c r="E57" s="1">
        <v>125</v>
      </c>
      <c r="F57" s="1">
        <v>144</v>
      </c>
      <c r="G57" s="6">
        <v>0.28000000000000003</v>
      </c>
      <c r="H57" s="1">
        <v>45</v>
      </c>
      <c r="I57" s="1" t="s">
        <v>33</v>
      </c>
      <c r="J57" s="1">
        <v>131</v>
      </c>
      <c r="K57" s="1">
        <f t="shared" si="12"/>
        <v>-6</v>
      </c>
      <c r="L57" s="1"/>
      <c r="M57" s="1"/>
      <c r="N57" s="1">
        <v>80</v>
      </c>
      <c r="O57" s="1"/>
      <c r="P57" s="1">
        <f t="shared" si="3"/>
        <v>25</v>
      </c>
      <c r="Q57" s="5">
        <f t="shared" si="21"/>
        <v>101</v>
      </c>
      <c r="R57" s="5">
        <v>130</v>
      </c>
      <c r="S57" s="5">
        <f t="shared" si="19"/>
        <v>130</v>
      </c>
      <c r="T57" s="5"/>
      <c r="U57" s="5">
        <v>150</v>
      </c>
      <c r="V57" s="1"/>
      <c r="W57" s="1">
        <f t="shared" si="20"/>
        <v>14.16</v>
      </c>
      <c r="X57" s="1">
        <f t="shared" si="7"/>
        <v>8.9600000000000009</v>
      </c>
      <c r="Y57" s="1">
        <v>24.2</v>
      </c>
      <c r="Z57" s="1">
        <v>27.4</v>
      </c>
      <c r="AA57" s="1">
        <v>33.6</v>
      </c>
      <c r="AB57" s="1">
        <v>27.4</v>
      </c>
      <c r="AC57" s="1">
        <v>41.4</v>
      </c>
      <c r="AD57" s="1" t="s">
        <v>102</v>
      </c>
      <c r="AE57" s="1">
        <f t="shared" si="8"/>
        <v>36.400000000000006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32</v>
      </c>
      <c r="C58" s="1">
        <v>506</v>
      </c>
      <c r="D58" s="1">
        <v>424</v>
      </c>
      <c r="E58" s="16">
        <f>387+E38</f>
        <v>388</v>
      </c>
      <c r="F58" s="1">
        <v>456</v>
      </c>
      <c r="G58" s="6">
        <v>0.35</v>
      </c>
      <c r="H58" s="1">
        <v>45</v>
      </c>
      <c r="I58" s="1" t="s">
        <v>38</v>
      </c>
      <c r="J58" s="1">
        <v>395</v>
      </c>
      <c r="K58" s="1">
        <f t="shared" si="12"/>
        <v>-7</v>
      </c>
      <c r="L58" s="1"/>
      <c r="M58" s="1"/>
      <c r="N58" s="1">
        <v>330</v>
      </c>
      <c r="O58" s="1">
        <v>300</v>
      </c>
      <c r="P58" s="1">
        <f t="shared" si="3"/>
        <v>77.599999999999994</v>
      </c>
      <c r="Q58" s="5"/>
      <c r="R58" s="5">
        <f t="shared" si="18"/>
        <v>0</v>
      </c>
      <c r="S58" s="5">
        <f t="shared" si="19"/>
        <v>0</v>
      </c>
      <c r="T58" s="5"/>
      <c r="U58" s="5"/>
      <c r="V58" s="1"/>
      <c r="W58" s="1">
        <f t="shared" si="20"/>
        <v>13.994845360824744</v>
      </c>
      <c r="X58" s="1">
        <f t="shared" si="7"/>
        <v>13.994845360824744</v>
      </c>
      <c r="Y58" s="1">
        <v>100</v>
      </c>
      <c r="Z58" s="1">
        <v>88.2</v>
      </c>
      <c r="AA58" s="1">
        <v>89.4</v>
      </c>
      <c r="AB58" s="1">
        <v>64.2</v>
      </c>
      <c r="AC58" s="1">
        <v>59</v>
      </c>
      <c r="AD58" s="9" t="s">
        <v>157</v>
      </c>
      <c r="AE58" s="1">
        <f t="shared" si="8"/>
        <v>0</v>
      </c>
      <c r="AF58" s="1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32</v>
      </c>
      <c r="C59" s="1">
        <v>845</v>
      </c>
      <c r="D59" s="1">
        <v>128</v>
      </c>
      <c r="E59" s="16">
        <f>554+E39</f>
        <v>555</v>
      </c>
      <c r="F59" s="1">
        <v>312</v>
      </c>
      <c r="G59" s="6">
        <v>0.35</v>
      </c>
      <c r="H59" s="1">
        <v>45</v>
      </c>
      <c r="I59" s="1" t="s">
        <v>38</v>
      </c>
      <c r="J59" s="1">
        <v>574</v>
      </c>
      <c r="K59" s="1">
        <f t="shared" si="12"/>
        <v>-19</v>
      </c>
      <c r="L59" s="1"/>
      <c r="M59" s="1"/>
      <c r="N59" s="1">
        <v>530</v>
      </c>
      <c r="O59" s="1">
        <v>460</v>
      </c>
      <c r="P59" s="1">
        <f t="shared" si="3"/>
        <v>111</v>
      </c>
      <c r="Q59" s="5">
        <f t="shared" ref="Q59" si="22">14*P59-O59-N59-F59</f>
        <v>252</v>
      </c>
      <c r="R59" s="5">
        <v>0</v>
      </c>
      <c r="S59" s="5">
        <f t="shared" si="19"/>
        <v>0</v>
      </c>
      <c r="T59" s="5"/>
      <c r="U59" s="21">
        <v>0</v>
      </c>
      <c r="V59" s="15"/>
      <c r="W59" s="1">
        <f t="shared" si="20"/>
        <v>11.72972972972973</v>
      </c>
      <c r="X59" s="1">
        <f t="shared" si="7"/>
        <v>11.72972972972973</v>
      </c>
      <c r="Y59" s="1">
        <v>130.6</v>
      </c>
      <c r="Z59" s="1">
        <v>106.2</v>
      </c>
      <c r="AA59" s="1">
        <v>128.6</v>
      </c>
      <c r="AB59" s="1">
        <v>91.4</v>
      </c>
      <c r="AC59" s="1">
        <v>109.2</v>
      </c>
      <c r="AD59" s="23" t="s">
        <v>172</v>
      </c>
      <c r="AE59" s="1">
        <f t="shared" si="8"/>
        <v>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32</v>
      </c>
      <c r="C60" s="1">
        <v>79</v>
      </c>
      <c r="D60" s="1">
        <v>144</v>
      </c>
      <c r="E60" s="1">
        <v>59</v>
      </c>
      <c r="F60" s="1">
        <v>143</v>
      </c>
      <c r="G60" s="6">
        <v>0.28000000000000003</v>
      </c>
      <c r="H60" s="1">
        <v>45</v>
      </c>
      <c r="I60" s="1" t="s">
        <v>33</v>
      </c>
      <c r="J60" s="1">
        <v>60</v>
      </c>
      <c r="K60" s="1">
        <f t="shared" si="12"/>
        <v>-1</v>
      </c>
      <c r="L60" s="1"/>
      <c r="M60" s="1"/>
      <c r="N60" s="1">
        <v>0</v>
      </c>
      <c r="O60" s="1"/>
      <c r="P60" s="1">
        <f t="shared" si="3"/>
        <v>11.8</v>
      </c>
      <c r="Q60" s="5">
        <f t="shared" si="21"/>
        <v>10.400000000000006</v>
      </c>
      <c r="R60" s="5">
        <v>24</v>
      </c>
      <c r="S60" s="5">
        <f t="shared" si="19"/>
        <v>24</v>
      </c>
      <c r="T60" s="5"/>
      <c r="U60" s="5">
        <v>30</v>
      </c>
      <c r="V60" s="1"/>
      <c r="W60" s="1">
        <f t="shared" si="20"/>
        <v>14.152542372881355</v>
      </c>
      <c r="X60" s="1">
        <f t="shared" si="7"/>
        <v>12.118644067796609</v>
      </c>
      <c r="Y60" s="1">
        <v>12.4</v>
      </c>
      <c r="Z60" s="1">
        <v>17.8</v>
      </c>
      <c r="AA60" s="1">
        <v>16.399999999999999</v>
      </c>
      <c r="AB60" s="1">
        <v>13</v>
      </c>
      <c r="AC60" s="1">
        <v>18.600000000000001</v>
      </c>
      <c r="AD60" s="1"/>
      <c r="AE60" s="1">
        <f t="shared" si="8"/>
        <v>6.7200000000000006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32</v>
      </c>
      <c r="C61" s="1">
        <v>430</v>
      </c>
      <c r="D61" s="1"/>
      <c r="E61" s="1">
        <v>278</v>
      </c>
      <c r="F61" s="1">
        <v>60</v>
      </c>
      <c r="G61" s="6">
        <v>0.41</v>
      </c>
      <c r="H61" s="1">
        <v>45</v>
      </c>
      <c r="I61" s="1" t="s">
        <v>33</v>
      </c>
      <c r="J61" s="1">
        <v>281</v>
      </c>
      <c r="K61" s="1">
        <f t="shared" si="12"/>
        <v>-3</v>
      </c>
      <c r="L61" s="1"/>
      <c r="M61" s="1"/>
      <c r="N61" s="1">
        <v>100</v>
      </c>
      <c r="O61" s="1">
        <v>100</v>
      </c>
      <c r="P61" s="1">
        <f t="shared" si="3"/>
        <v>55.6</v>
      </c>
      <c r="Q61" s="5">
        <f t="shared" si="21"/>
        <v>462.80000000000007</v>
      </c>
      <c r="R61" s="5">
        <v>510</v>
      </c>
      <c r="S61" s="5">
        <f t="shared" si="19"/>
        <v>300</v>
      </c>
      <c r="T61" s="5">
        <v>210</v>
      </c>
      <c r="U61" s="5">
        <v>540</v>
      </c>
      <c r="V61" s="1"/>
      <c r="W61" s="1">
        <f t="shared" si="20"/>
        <v>13.848920863309353</v>
      </c>
      <c r="X61" s="1">
        <f t="shared" si="7"/>
        <v>4.6762589928057556</v>
      </c>
      <c r="Y61" s="1">
        <v>49.6</v>
      </c>
      <c r="Z61" s="1">
        <v>43.4</v>
      </c>
      <c r="AA61" s="1">
        <v>57.2</v>
      </c>
      <c r="AB61" s="1">
        <v>48.2</v>
      </c>
      <c r="AC61" s="1">
        <v>50.4</v>
      </c>
      <c r="AD61" s="1" t="s">
        <v>34</v>
      </c>
      <c r="AE61" s="1">
        <f t="shared" si="8"/>
        <v>122.99999999999999</v>
      </c>
      <c r="AF61" s="1">
        <f t="shared" si="9"/>
        <v>86.1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32</v>
      </c>
      <c r="C62" s="1">
        <v>381</v>
      </c>
      <c r="D62" s="1">
        <v>860</v>
      </c>
      <c r="E62" s="1">
        <v>326</v>
      </c>
      <c r="F62" s="1">
        <v>824</v>
      </c>
      <c r="G62" s="6">
        <v>0.41</v>
      </c>
      <c r="H62" s="1">
        <v>45</v>
      </c>
      <c r="I62" s="1" t="s">
        <v>38</v>
      </c>
      <c r="J62" s="1">
        <v>471</v>
      </c>
      <c r="K62" s="1">
        <f t="shared" si="12"/>
        <v>-145</v>
      </c>
      <c r="L62" s="1"/>
      <c r="M62" s="1"/>
      <c r="N62" s="1">
        <v>136</v>
      </c>
      <c r="O62" s="1">
        <v>100</v>
      </c>
      <c r="P62" s="1">
        <f t="shared" si="3"/>
        <v>65.2</v>
      </c>
      <c r="Q62" s="5">
        <v>200</v>
      </c>
      <c r="R62" s="5">
        <v>50</v>
      </c>
      <c r="S62" s="5">
        <f t="shared" si="19"/>
        <v>50</v>
      </c>
      <c r="T62" s="5"/>
      <c r="U62" s="21">
        <v>50</v>
      </c>
      <c r="V62" s="15"/>
      <c r="W62" s="1">
        <f t="shared" si="20"/>
        <v>17.024539877300612</v>
      </c>
      <c r="X62" s="1">
        <f t="shared" si="7"/>
        <v>16.257668711656439</v>
      </c>
      <c r="Y62" s="1">
        <v>98.2</v>
      </c>
      <c r="Z62" s="1">
        <v>111.41540000000001</v>
      </c>
      <c r="AA62" s="1">
        <v>89.4</v>
      </c>
      <c r="AB62" s="1">
        <v>67.400000000000006</v>
      </c>
      <c r="AC62" s="1">
        <v>91.8</v>
      </c>
      <c r="AD62" s="1" t="s">
        <v>108</v>
      </c>
      <c r="AE62" s="1">
        <f t="shared" si="8"/>
        <v>20.5</v>
      </c>
      <c r="AF62" s="1">
        <f t="shared" si="9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109</v>
      </c>
      <c r="B63" s="1" t="s">
        <v>32</v>
      </c>
      <c r="C63" s="1">
        <v>342</v>
      </c>
      <c r="D63" s="1">
        <v>240</v>
      </c>
      <c r="E63" s="1">
        <v>296</v>
      </c>
      <c r="F63" s="1">
        <v>228</v>
      </c>
      <c r="G63" s="6">
        <v>0.41</v>
      </c>
      <c r="H63" s="1">
        <v>45</v>
      </c>
      <c r="I63" s="1" t="s">
        <v>33</v>
      </c>
      <c r="J63" s="1">
        <v>342</v>
      </c>
      <c r="K63" s="1">
        <f t="shared" si="12"/>
        <v>-46</v>
      </c>
      <c r="L63" s="1"/>
      <c r="M63" s="1"/>
      <c r="N63" s="1">
        <v>250</v>
      </c>
      <c r="O63" s="1">
        <v>200</v>
      </c>
      <c r="P63" s="1">
        <f t="shared" si="3"/>
        <v>59.2</v>
      </c>
      <c r="Q63" s="5">
        <f t="shared" si="21"/>
        <v>91.600000000000023</v>
      </c>
      <c r="R63" s="5">
        <f t="shared" si="18"/>
        <v>92</v>
      </c>
      <c r="S63" s="5">
        <f t="shared" si="19"/>
        <v>92</v>
      </c>
      <c r="T63" s="5"/>
      <c r="U63" s="5"/>
      <c r="V63" s="1"/>
      <c r="W63" s="1">
        <f t="shared" si="20"/>
        <v>13.006756756756756</v>
      </c>
      <c r="X63" s="1">
        <f t="shared" si="7"/>
        <v>11.452702702702702</v>
      </c>
      <c r="Y63" s="1">
        <v>66.2</v>
      </c>
      <c r="Z63" s="1">
        <v>57.8</v>
      </c>
      <c r="AA63" s="1">
        <v>71.8</v>
      </c>
      <c r="AB63" s="1">
        <v>28.8</v>
      </c>
      <c r="AC63" s="1">
        <v>64.2</v>
      </c>
      <c r="AD63" s="1" t="s">
        <v>110</v>
      </c>
      <c r="AE63" s="1">
        <f t="shared" si="8"/>
        <v>37.72</v>
      </c>
      <c r="AF63" s="1">
        <f t="shared" si="9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111</v>
      </c>
      <c r="B64" s="1" t="s">
        <v>32</v>
      </c>
      <c r="C64" s="1">
        <v>33</v>
      </c>
      <c r="D64" s="1">
        <v>95</v>
      </c>
      <c r="E64" s="1">
        <v>28</v>
      </c>
      <c r="F64" s="1">
        <v>82</v>
      </c>
      <c r="G64" s="6">
        <v>0.4</v>
      </c>
      <c r="H64" s="1">
        <v>30</v>
      </c>
      <c r="I64" s="1" t="s">
        <v>33</v>
      </c>
      <c r="J64" s="1">
        <v>54</v>
      </c>
      <c r="K64" s="1">
        <f t="shared" si="12"/>
        <v>-26</v>
      </c>
      <c r="L64" s="1"/>
      <c r="M64" s="1"/>
      <c r="N64" s="1">
        <v>65</v>
      </c>
      <c r="O64" s="1"/>
      <c r="P64" s="1">
        <f t="shared" si="3"/>
        <v>5.6</v>
      </c>
      <c r="Q64" s="5"/>
      <c r="R64" s="5">
        <f t="shared" si="18"/>
        <v>0</v>
      </c>
      <c r="S64" s="5">
        <f t="shared" si="19"/>
        <v>0</v>
      </c>
      <c r="T64" s="5"/>
      <c r="U64" s="5"/>
      <c r="V64" s="1"/>
      <c r="W64" s="1">
        <f t="shared" si="20"/>
        <v>26.25</v>
      </c>
      <c r="X64" s="1">
        <f t="shared" si="7"/>
        <v>26.25</v>
      </c>
      <c r="Y64" s="1">
        <v>11.8</v>
      </c>
      <c r="Z64" s="1">
        <v>10.6</v>
      </c>
      <c r="AA64" s="1">
        <v>12.2</v>
      </c>
      <c r="AB64" s="1">
        <v>13.2</v>
      </c>
      <c r="AC64" s="1">
        <v>10.199999999999999</v>
      </c>
      <c r="AD64" s="1"/>
      <c r="AE64" s="1">
        <f t="shared" si="8"/>
        <v>0</v>
      </c>
      <c r="AF64" s="1">
        <f t="shared" si="9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36</v>
      </c>
      <c r="C65" s="1">
        <v>30.774999999999999</v>
      </c>
      <c r="D65" s="1"/>
      <c r="E65" s="1">
        <v>5.34</v>
      </c>
      <c r="F65" s="1">
        <v>25.434999999999999</v>
      </c>
      <c r="G65" s="6">
        <v>1</v>
      </c>
      <c r="H65" s="1">
        <v>30</v>
      </c>
      <c r="I65" s="1" t="s">
        <v>33</v>
      </c>
      <c r="J65" s="1">
        <v>7</v>
      </c>
      <c r="K65" s="1">
        <f t="shared" si="12"/>
        <v>-1.6600000000000001</v>
      </c>
      <c r="L65" s="1"/>
      <c r="M65" s="1"/>
      <c r="N65" s="1">
        <v>0</v>
      </c>
      <c r="O65" s="1"/>
      <c r="P65" s="1">
        <f t="shared" si="3"/>
        <v>1.0680000000000001</v>
      </c>
      <c r="Q65" s="5"/>
      <c r="R65" s="5">
        <f t="shared" si="18"/>
        <v>0</v>
      </c>
      <c r="S65" s="5">
        <f t="shared" si="19"/>
        <v>0</v>
      </c>
      <c r="T65" s="5"/>
      <c r="U65" s="5"/>
      <c r="V65" s="1"/>
      <c r="W65" s="1">
        <f t="shared" si="20"/>
        <v>23.815543071161045</v>
      </c>
      <c r="X65" s="1">
        <f t="shared" si="7"/>
        <v>23.815543071161045</v>
      </c>
      <c r="Y65" s="1">
        <v>0.73860000000000003</v>
      </c>
      <c r="Z65" s="1">
        <v>1.5082</v>
      </c>
      <c r="AA65" s="1">
        <v>1.7128000000000001</v>
      </c>
      <c r="AB65" s="1">
        <v>-0.54</v>
      </c>
      <c r="AC65" s="1">
        <v>3.3054000000000001</v>
      </c>
      <c r="AD65" s="17" t="s">
        <v>44</v>
      </c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113</v>
      </c>
      <c r="B66" s="1" t="s">
        <v>32</v>
      </c>
      <c r="C66" s="1">
        <v>159</v>
      </c>
      <c r="D66" s="1"/>
      <c r="E66" s="1">
        <v>86</v>
      </c>
      <c r="F66" s="1">
        <v>58</v>
      </c>
      <c r="G66" s="6">
        <v>0.41</v>
      </c>
      <c r="H66" s="1">
        <v>45</v>
      </c>
      <c r="I66" s="1" t="s">
        <v>33</v>
      </c>
      <c r="J66" s="1">
        <v>100</v>
      </c>
      <c r="K66" s="1">
        <f t="shared" si="12"/>
        <v>-14</v>
      </c>
      <c r="L66" s="1"/>
      <c r="M66" s="1"/>
      <c r="N66" s="1">
        <v>95</v>
      </c>
      <c r="O66" s="1"/>
      <c r="P66" s="1">
        <f t="shared" si="3"/>
        <v>17.2</v>
      </c>
      <c r="Q66" s="5">
        <f t="shared" si="21"/>
        <v>70.599999999999994</v>
      </c>
      <c r="R66" s="5">
        <v>96</v>
      </c>
      <c r="S66" s="5">
        <f t="shared" si="19"/>
        <v>96</v>
      </c>
      <c r="T66" s="5"/>
      <c r="U66" s="5">
        <v>100</v>
      </c>
      <c r="V66" s="1"/>
      <c r="W66" s="1">
        <f t="shared" si="20"/>
        <v>14.476744186046512</v>
      </c>
      <c r="X66" s="1">
        <f t="shared" si="7"/>
        <v>8.895348837209303</v>
      </c>
      <c r="Y66" s="1">
        <v>17.8</v>
      </c>
      <c r="Z66" s="1">
        <v>12.4</v>
      </c>
      <c r="AA66" s="1">
        <v>22.8</v>
      </c>
      <c r="AB66" s="1">
        <v>13.4</v>
      </c>
      <c r="AC66" s="1">
        <v>7.8</v>
      </c>
      <c r="AD66" s="1"/>
      <c r="AE66" s="1">
        <f t="shared" si="8"/>
        <v>39.36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36</v>
      </c>
      <c r="C67" s="1">
        <v>41.210999999999999</v>
      </c>
      <c r="D67" s="1"/>
      <c r="E67" s="1">
        <v>9.5609999999999999</v>
      </c>
      <c r="F67" s="1">
        <v>28.533000000000001</v>
      </c>
      <c r="G67" s="6">
        <v>1</v>
      </c>
      <c r="H67" s="1">
        <v>45</v>
      </c>
      <c r="I67" s="1" t="s">
        <v>33</v>
      </c>
      <c r="J67" s="1">
        <v>9</v>
      </c>
      <c r="K67" s="1">
        <f t="shared" si="12"/>
        <v>0.56099999999999994</v>
      </c>
      <c r="L67" s="1"/>
      <c r="M67" s="1"/>
      <c r="N67" s="1">
        <v>0</v>
      </c>
      <c r="O67" s="1"/>
      <c r="P67" s="1">
        <f t="shared" si="3"/>
        <v>1.9121999999999999</v>
      </c>
      <c r="Q67" s="5"/>
      <c r="R67" s="5">
        <f t="shared" si="18"/>
        <v>0</v>
      </c>
      <c r="S67" s="5">
        <f t="shared" si="19"/>
        <v>0</v>
      </c>
      <c r="T67" s="5"/>
      <c r="U67" s="5">
        <v>10</v>
      </c>
      <c r="V67" s="1"/>
      <c r="W67" s="1">
        <f t="shared" si="20"/>
        <v>14.921556322560402</v>
      </c>
      <c r="X67" s="1">
        <f t="shared" si="7"/>
        <v>14.921556322560402</v>
      </c>
      <c r="Y67" s="1">
        <v>1.4412</v>
      </c>
      <c r="Z67" s="1">
        <v>0.42980000000000002</v>
      </c>
      <c r="AA67" s="1">
        <v>3.319</v>
      </c>
      <c r="AB67" s="1">
        <v>2.5659999999999998</v>
      </c>
      <c r="AC67" s="1">
        <v>1.034</v>
      </c>
      <c r="AD67" s="15" t="s">
        <v>53</v>
      </c>
      <c r="AE67" s="1">
        <f t="shared" si="8"/>
        <v>0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115</v>
      </c>
      <c r="B68" s="1" t="s">
        <v>32</v>
      </c>
      <c r="C68" s="1">
        <v>130</v>
      </c>
      <c r="D68" s="1">
        <v>654</v>
      </c>
      <c r="E68" s="1">
        <v>81</v>
      </c>
      <c r="F68" s="1">
        <v>649</v>
      </c>
      <c r="G68" s="6">
        <v>0.36</v>
      </c>
      <c r="H68" s="1">
        <v>45</v>
      </c>
      <c r="I68" s="1" t="s">
        <v>33</v>
      </c>
      <c r="J68" s="1">
        <v>235</v>
      </c>
      <c r="K68" s="1">
        <f t="shared" si="12"/>
        <v>-154</v>
      </c>
      <c r="L68" s="1"/>
      <c r="M68" s="1"/>
      <c r="N68" s="1">
        <v>0</v>
      </c>
      <c r="O68" s="1"/>
      <c r="P68" s="1">
        <f t="shared" si="3"/>
        <v>16.2</v>
      </c>
      <c r="Q68" s="5"/>
      <c r="R68" s="5">
        <f t="shared" si="18"/>
        <v>0</v>
      </c>
      <c r="S68" s="5">
        <f t="shared" si="19"/>
        <v>0</v>
      </c>
      <c r="T68" s="5"/>
      <c r="U68" s="5"/>
      <c r="V68" s="1"/>
      <c r="W68" s="1">
        <f t="shared" si="20"/>
        <v>40.061728395061728</v>
      </c>
      <c r="X68" s="1">
        <f t="shared" si="7"/>
        <v>40.061728395061728</v>
      </c>
      <c r="Y68" s="1">
        <v>33.4</v>
      </c>
      <c r="Z68" s="1">
        <v>70.2</v>
      </c>
      <c r="AA68" s="1">
        <v>25.2</v>
      </c>
      <c r="AB68" s="1">
        <v>40.799999999999997</v>
      </c>
      <c r="AC68" s="1">
        <v>17.600000000000001</v>
      </c>
      <c r="AD68" s="1" t="s">
        <v>116</v>
      </c>
      <c r="AE68" s="1">
        <f t="shared" si="8"/>
        <v>0</v>
      </c>
      <c r="AF68" s="1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36</v>
      </c>
      <c r="C69" s="1">
        <v>41.021999999999998</v>
      </c>
      <c r="D69" s="1">
        <v>16.971</v>
      </c>
      <c r="E69" s="1">
        <v>20.376000000000001</v>
      </c>
      <c r="F69" s="1">
        <v>32.231000000000002</v>
      </c>
      <c r="G69" s="6">
        <v>1</v>
      </c>
      <c r="H69" s="1">
        <v>45</v>
      </c>
      <c r="I69" s="1" t="s">
        <v>33</v>
      </c>
      <c r="J69" s="1">
        <v>20</v>
      </c>
      <c r="K69" s="1">
        <f t="shared" si="12"/>
        <v>0.37600000000000122</v>
      </c>
      <c r="L69" s="1"/>
      <c r="M69" s="1"/>
      <c r="N69" s="1">
        <v>0</v>
      </c>
      <c r="O69" s="1"/>
      <c r="P69" s="1">
        <f t="shared" si="3"/>
        <v>4.0752000000000006</v>
      </c>
      <c r="Q69" s="5">
        <f t="shared" si="21"/>
        <v>20.746600000000008</v>
      </c>
      <c r="R69" s="5">
        <f t="shared" si="18"/>
        <v>21</v>
      </c>
      <c r="S69" s="5">
        <f t="shared" si="19"/>
        <v>21</v>
      </c>
      <c r="T69" s="5"/>
      <c r="U69" s="5"/>
      <c r="V69" s="1"/>
      <c r="W69" s="1">
        <f t="shared" si="20"/>
        <v>13.062180997251668</v>
      </c>
      <c r="X69" s="1">
        <f t="shared" si="7"/>
        <v>7.9090596780526106</v>
      </c>
      <c r="Y69" s="1">
        <v>2.4318</v>
      </c>
      <c r="Z69" s="1">
        <v>5.2694000000000001</v>
      </c>
      <c r="AA69" s="1">
        <v>4.4000000000000004</v>
      </c>
      <c r="AB69" s="1">
        <v>6.7084000000000001</v>
      </c>
      <c r="AC69" s="1">
        <v>3.3757999999999999</v>
      </c>
      <c r="AD69" s="1"/>
      <c r="AE69" s="1">
        <f t="shared" si="8"/>
        <v>21</v>
      </c>
      <c r="AF69" s="1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32</v>
      </c>
      <c r="C70" s="1">
        <v>165</v>
      </c>
      <c r="D70" s="1">
        <v>138</v>
      </c>
      <c r="E70" s="1">
        <v>135</v>
      </c>
      <c r="F70" s="1">
        <v>143</v>
      </c>
      <c r="G70" s="6">
        <v>0.41</v>
      </c>
      <c r="H70" s="1">
        <v>45</v>
      </c>
      <c r="I70" s="1" t="s">
        <v>33</v>
      </c>
      <c r="J70" s="1">
        <v>136</v>
      </c>
      <c r="K70" s="1">
        <f t="shared" ref="K70:K100" si="23">E70-J70</f>
        <v>-1</v>
      </c>
      <c r="L70" s="1"/>
      <c r="M70" s="1"/>
      <c r="N70" s="1">
        <v>160</v>
      </c>
      <c r="O70" s="1"/>
      <c r="P70" s="1">
        <f t="shared" si="3"/>
        <v>27</v>
      </c>
      <c r="Q70" s="5">
        <f t="shared" si="21"/>
        <v>48</v>
      </c>
      <c r="R70" s="5">
        <v>60</v>
      </c>
      <c r="S70" s="5">
        <f t="shared" si="19"/>
        <v>60</v>
      </c>
      <c r="T70" s="5"/>
      <c r="U70" s="5">
        <v>60</v>
      </c>
      <c r="V70" s="1"/>
      <c r="W70" s="1">
        <f t="shared" si="20"/>
        <v>13.444444444444445</v>
      </c>
      <c r="X70" s="1">
        <f t="shared" si="7"/>
        <v>11.222222222222221</v>
      </c>
      <c r="Y70" s="1">
        <v>31.6</v>
      </c>
      <c r="Z70" s="1">
        <v>22.6</v>
      </c>
      <c r="AA70" s="1">
        <v>20.6</v>
      </c>
      <c r="AB70" s="1">
        <v>18.600000000000001</v>
      </c>
      <c r="AC70" s="1">
        <v>13.8</v>
      </c>
      <c r="AD70" s="1" t="s">
        <v>34</v>
      </c>
      <c r="AE70" s="1">
        <f t="shared" si="8"/>
        <v>24.599999999999998</v>
      </c>
      <c r="AF70" s="1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32</v>
      </c>
      <c r="C71" s="1">
        <v>121</v>
      </c>
      <c r="D71" s="1">
        <v>120</v>
      </c>
      <c r="E71" s="1">
        <v>109</v>
      </c>
      <c r="F71" s="1">
        <v>120</v>
      </c>
      <c r="G71" s="6">
        <v>0.41</v>
      </c>
      <c r="H71" s="1">
        <v>45</v>
      </c>
      <c r="I71" s="1" t="s">
        <v>33</v>
      </c>
      <c r="J71" s="1">
        <v>114</v>
      </c>
      <c r="K71" s="1">
        <f t="shared" si="23"/>
        <v>-5</v>
      </c>
      <c r="L71" s="1"/>
      <c r="M71" s="1"/>
      <c r="N71" s="1">
        <v>110</v>
      </c>
      <c r="O71" s="1"/>
      <c r="P71" s="1">
        <f t="shared" ref="P71:P101" si="24">E71/5</f>
        <v>21.8</v>
      </c>
      <c r="Q71" s="5">
        <f t="shared" si="21"/>
        <v>53.400000000000034</v>
      </c>
      <c r="R71" s="5">
        <v>70</v>
      </c>
      <c r="S71" s="5">
        <f t="shared" si="19"/>
        <v>70</v>
      </c>
      <c r="T71" s="5"/>
      <c r="U71" s="5">
        <v>70</v>
      </c>
      <c r="V71" s="1"/>
      <c r="W71" s="1">
        <f t="shared" si="20"/>
        <v>13.761467889908257</v>
      </c>
      <c r="X71" s="1">
        <f t="shared" ref="X71:X101" si="25">(F71+N71+O71)/P71</f>
        <v>10.55045871559633</v>
      </c>
      <c r="Y71" s="1">
        <v>3.2</v>
      </c>
      <c r="Z71" s="1">
        <v>15.2</v>
      </c>
      <c r="AA71" s="1">
        <v>9.4</v>
      </c>
      <c r="AB71" s="1">
        <v>7</v>
      </c>
      <c r="AC71" s="1">
        <v>7.2</v>
      </c>
      <c r="AD71" s="1" t="s">
        <v>34</v>
      </c>
      <c r="AE71" s="1">
        <f t="shared" ref="AE71:AE101" si="26">S71*G71</f>
        <v>28.7</v>
      </c>
      <c r="AF71" s="1">
        <f t="shared" ref="AF71:AF101" si="27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32</v>
      </c>
      <c r="C72" s="1">
        <v>521</v>
      </c>
      <c r="D72" s="1"/>
      <c r="E72" s="1">
        <v>78</v>
      </c>
      <c r="F72" s="1">
        <v>429</v>
      </c>
      <c r="G72" s="6">
        <v>0.28000000000000003</v>
      </c>
      <c r="H72" s="1">
        <v>45</v>
      </c>
      <c r="I72" s="1" t="s">
        <v>33</v>
      </c>
      <c r="J72" s="1">
        <v>166</v>
      </c>
      <c r="K72" s="1">
        <f t="shared" si="23"/>
        <v>-88</v>
      </c>
      <c r="L72" s="1"/>
      <c r="M72" s="1"/>
      <c r="N72" s="1">
        <v>70</v>
      </c>
      <c r="O72" s="1"/>
      <c r="P72" s="1">
        <f t="shared" si="24"/>
        <v>15.6</v>
      </c>
      <c r="Q72" s="5"/>
      <c r="R72" s="5">
        <v>170</v>
      </c>
      <c r="S72" s="5">
        <f t="shared" si="19"/>
        <v>170</v>
      </c>
      <c r="T72" s="5"/>
      <c r="U72" s="5">
        <v>170</v>
      </c>
      <c r="V72" s="22" t="s">
        <v>168</v>
      </c>
      <c r="W72" s="1">
        <f t="shared" si="20"/>
        <v>42.884615384615387</v>
      </c>
      <c r="X72" s="1">
        <f t="shared" si="25"/>
        <v>31.987179487179489</v>
      </c>
      <c r="Y72" s="1">
        <v>20.6</v>
      </c>
      <c r="Z72" s="1">
        <v>37</v>
      </c>
      <c r="AA72" s="1">
        <v>23.4</v>
      </c>
      <c r="AB72" s="1">
        <v>214.2</v>
      </c>
      <c r="AC72" s="1">
        <v>218</v>
      </c>
      <c r="AD72" s="18" t="s">
        <v>162</v>
      </c>
      <c r="AE72" s="1">
        <f t="shared" si="26"/>
        <v>47.6</v>
      </c>
      <c r="AF72" s="1">
        <f t="shared" si="2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32</v>
      </c>
      <c r="C73" s="1">
        <v>581.98500000000001</v>
      </c>
      <c r="D73" s="1">
        <v>410</v>
      </c>
      <c r="E73" s="1">
        <v>535</v>
      </c>
      <c r="F73" s="1">
        <v>356.99799999999999</v>
      </c>
      <c r="G73" s="6">
        <v>0.4</v>
      </c>
      <c r="H73" s="1">
        <v>45</v>
      </c>
      <c r="I73" s="1" t="s">
        <v>33</v>
      </c>
      <c r="J73" s="1">
        <v>538</v>
      </c>
      <c r="K73" s="1">
        <f t="shared" si="23"/>
        <v>-3</v>
      </c>
      <c r="L73" s="1"/>
      <c r="M73" s="1"/>
      <c r="N73" s="1">
        <v>210</v>
      </c>
      <c r="O73" s="1">
        <v>200</v>
      </c>
      <c r="P73" s="1">
        <f t="shared" si="24"/>
        <v>107</v>
      </c>
      <c r="Q73" s="5">
        <f t="shared" si="21"/>
        <v>624.00199999999995</v>
      </c>
      <c r="R73" s="5">
        <f t="shared" si="18"/>
        <v>624</v>
      </c>
      <c r="S73" s="5">
        <f t="shared" si="19"/>
        <v>324</v>
      </c>
      <c r="T73" s="5">
        <v>300</v>
      </c>
      <c r="U73" s="5"/>
      <c r="V73" s="1"/>
      <c r="W73" s="1">
        <f t="shared" si="20"/>
        <v>12.999981308411215</v>
      </c>
      <c r="X73" s="1">
        <f t="shared" si="25"/>
        <v>7.1682056074766356</v>
      </c>
      <c r="Y73" s="1">
        <v>90.597400000000007</v>
      </c>
      <c r="Z73" s="1">
        <v>100.40300000000001</v>
      </c>
      <c r="AA73" s="1">
        <v>115.801</v>
      </c>
      <c r="AB73" s="1">
        <v>83.4</v>
      </c>
      <c r="AC73" s="1">
        <v>92.6</v>
      </c>
      <c r="AD73" s="1" t="s">
        <v>34</v>
      </c>
      <c r="AE73" s="1">
        <f t="shared" si="26"/>
        <v>129.6</v>
      </c>
      <c r="AF73" s="1">
        <f t="shared" si="27"/>
        <v>120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32</v>
      </c>
      <c r="C74" s="1">
        <v>13</v>
      </c>
      <c r="D74" s="1">
        <v>176</v>
      </c>
      <c r="E74" s="1">
        <v>9</v>
      </c>
      <c r="F74" s="1">
        <v>178</v>
      </c>
      <c r="G74" s="6">
        <v>0.33</v>
      </c>
      <c r="H74" s="1" t="e">
        <v>#N/A</v>
      </c>
      <c r="I74" s="1" t="s">
        <v>33</v>
      </c>
      <c r="J74" s="1">
        <v>34</v>
      </c>
      <c r="K74" s="1">
        <f t="shared" si="23"/>
        <v>-25</v>
      </c>
      <c r="L74" s="1"/>
      <c r="M74" s="1"/>
      <c r="N74" s="1">
        <v>0</v>
      </c>
      <c r="O74" s="1"/>
      <c r="P74" s="1">
        <f t="shared" si="24"/>
        <v>1.8</v>
      </c>
      <c r="Q74" s="5"/>
      <c r="R74" s="5">
        <f t="shared" si="18"/>
        <v>0</v>
      </c>
      <c r="S74" s="5">
        <f t="shared" si="19"/>
        <v>0</v>
      </c>
      <c r="T74" s="5"/>
      <c r="U74" s="5"/>
      <c r="V74" s="1"/>
      <c r="W74" s="1">
        <f t="shared" si="20"/>
        <v>98.888888888888886</v>
      </c>
      <c r="X74" s="1">
        <f t="shared" si="25"/>
        <v>98.888888888888886</v>
      </c>
      <c r="Y74" s="1">
        <v>0.8</v>
      </c>
      <c r="Z74" s="1">
        <v>14.8</v>
      </c>
      <c r="AA74" s="1">
        <v>0.6</v>
      </c>
      <c r="AB74" s="1">
        <v>10</v>
      </c>
      <c r="AC74" s="1">
        <v>0.6</v>
      </c>
      <c r="AD74" s="18" t="s">
        <v>53</v>
      </c>
      <c r="AE74" s="1">
        <f t="shared" si="26"/>
        <v>0</v>
      </c>
      <c r="AF74" s="1">
        <f t="shared" si="2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36</v>
      </c>
      <c r="C75" s="1">
        <v>39.698999999999998</v>
      </c>
      <c r="D75" s="1"/>
      <c r="E75" s="1">
        <v>15.659000000000001</v>
      </c>
      <c r="F75" s="1">
        <v>17.427</v>
      </c>
      <c r="G75" s="6">
        <v>1</v>
      </c>
      <c r="H75" s="1">
        <v>45</v>
      </c>
      <c r="I75" s="1" t="s">
        <v>33</v>
      </c>
      <c r="J75" s="1">
        <v>17.16</v>
      </c>
      <c r="K75" s="1">
        <f t="shared" si="23"/>
        <v>-1.5009999999999994</v>
      </c>
      <c r="L75" s="1"/>
      <c r="M75" s="1"/>
      <c r="N75" s="1">
        <v>5</v>
      </c>
      <c r="O75" s="1"/>
      <c r="P75" s="1">
        <f t="shared" si="24"/>
        <v>3.1318000000000001</v>
      </c>
      <c r="Q75" s="5">
        <f t="shared" si="21"/>
        <v>18.2864</v>
      </c>
      <c r="R75" s="5">
        <f t="shared" si="18"/>
        <v>18</v>
      </c>
      <c r="S75" s="5">
        <f t="shared" si="19"/>
        <v>18</v>
      </c>
      <c r="T75" s="5"/>
      <c r="U75" s="5"/>
      <c r="V75" s="1"/>
      <c r="W75" s="1">
        <f t="shared" si="20"/>
        <v>12.908550993039146</v>
      </c>
      <c r="X75" s="1">
        <f t="shared" si="25"/>
        <v>7.1610575387955802</v>
      </c>
      <c r="Y75" s="1">
        <v>2.7286000000000001</v>
      </c>
      <c r="Z75" s="1">
        <v>3.4178000000000002</v>
      </c>
      <c r="AA75" s="1">
        <v>3.0579999999999998</v>
      </c>
      <c r="AB75" s="1">
        <v>5.3322000000000003</v>
      </c>
      <c r="AC75" s="1">
        <v>2.9965999999999999</v>
      </c>
      <c r="AD75" s="1"/>
      <c r="AE75" s="1">
        <f t="shared" si="26"/>
        <v>18</v>
      </c>
      <c r="AF75" s="1">
        <f t="shared" si="27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32</v>
      </c>
      <c r="C76" s="1">
        <v>3</v>
      </c>
      <c r="D76" s="1">
        <v>250</v>
      </c>
      <c r="E76" s="1">
        <v>3</v>
      </c>
      <c r="F76" s="1">
        <v>246</v>
      </c>
      <c r="G76" s="6">
        <v>0.33</v>
      </c>
      <c r="H76" s="1">
        <v>45</v>
      </c>
      <c r="I76" s="1" t="s">
        <v>33</v>
      </c>
      <c r="J76" s="1">
        <v>50</v>
      </c>
      <c r="K76" s="1">
        <f t="shared" si="23"/>
        <v>-47</v>
      </c>
      <c r="L76" s="1"/>
      <c r="M76" s="1"/>
      <c r="N76" s="1">
        <v>90</v>
      </c>
      <c r="O76" s="1"/>
      <c r="P76" s="1">
        <f t="shared" si="24"/>
        <v>0.6</v>
      </c>
      <c r="Q76" s="5"/>
      <c r="R76" s="5">
        <f t="shared" si="18"/>
        <v>0</v>
      </c>
      <c r="S76" s="5">
        <f t="shared" si="19"/>
        <v>0</v>
      </c>
      <c r="T76" s="5"/>
      <c r="U76" s="5"/>
      <c r="V76" s="1"/>
      <c r="W76" s="1">
        <f t="shared" si="20"/>
        <v>560</v>
      </c>
      <c r="X76" s="1">
        <f t="shared" si="25"/>
        <v>560</v>
      </c>
      <c r="Y76" s="1">
        <v>15.6</v>
      </c>
      <c r="Z76" s="1">
        <v>22.2</v>
      </c>
      <c r="AA76" s="1">
        <v>13.8</v>
      </c>
      <c r="AB76" s="1">
        <v>4</v>
      </c>
      <c r="AC76" s="1">
        <v>7.4</v>
      </c>
      <c r="AD76" s="18" t="s">
        <v>163</v>
      </c>
      <c r="AE76" s="1">
        <f t="shared" si="26"/>
        <v>0</v>
      </c>
      <c r="AF76" s="1">
        <f t="shared" si="2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36</v>
      </c>
      <c r="C77" s="1">
        <v>17.684000000000001</v>
      </c>
      <c r="D77" s="1">
        <v>1.738</v>
      </c>
      <c r="E77" s="1">
        <v>9.7240000000000002</v>
      </c>
      <c r="F77" s="1">
        <v>3.9049999999999998</v>
      </c>
      <c r="G77" s="6">
        <v>1</v>
      </c>
      <c r="H77" s="1">
        <v>45</v>
      </c>
      <c r="I77" s="1" t="s">
        <v>33</v>
      </c>
      <c r="J77" s="1">
        <v>10.9</v>
      </c>
      <c r="K77" s="1">
        <f t="shared" si="23"/>
        <v>-1.1760000000000002</v>
      </c>
      <c r="L77" s="1"/>
      <c r="M77" s="1"/>
      <c r="N77" s="1">
        <v>8</v>
      </c>
      <c r="O77" s="1"/>
      <c r="P77" s="1">
        <f t="shared" si="24"/>
        <v>1.9448000000000001</v>
      </c>
      <c r="Q77" s="5">
        <f t="shared" si="21"/>
        <v>13.377400000000003</v>
      </c>
      <c r="R77" s="5">
        <f t="shared" si="18"/>
        <v>13</v>
      </c>
      <c r="S77" s="5">
        <f t="shared" si="19"/>
        <v>13</v>
      </c>
      <c r="T77" s="5"/>
      <c r="U77" s="5"/>
      <c r="V77" s="1"/>
      <c r="W77" s="1">
        <f t="shared" si="20"/>
        <v>12.805944055944057</v>
      </c>
      <c r="X77" s="1">
        <f t="shared" si="25"/>
        <v>6.1214520773344301</v>
      </c>
      <c r="Y77" s="1">
        <v>1.5509999999999999</v>
      </c>
      <c r="Z77" s="1">
        <v>1.2498</v>
      </c>
      <c r="AA77" s="1">
        <v>0.78739999999999999</v>
      </c>
      <c r="AB77" s="1">
        <v>1.1870000000000001</v>
      </c>
      <c r="AC77" s="1">
        <v>2.0209999999999999</v>
      </c>
      <c r="AD77" s="1"/>
      <c r="AE77" s="1">
        <f t="shared" si="26"/>
        <v>13</v>
      </c>
      <c r="AF77" s="1">
        <f t="shared" si="27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32</v>
      </c>
      <c r="C78" s="1">
        <v>34</v>
      </c>
      <c r="D78" s="1">
        <v>248</v>
      </c>
      <c r="E78" s="1">
        <v>29</v>
      </c>
      <c r="F78" s="1">
        <v>235</v>
      </c>
      <c r="G78" s="6">
        <v>0.33</v>
      </c>
      <c r="H78" s="1">
        <v>45</v>
      </c>
      <c r="I78" s="1" t="s">
        <v>33</v>
      </c>
      <c r="J78" s="1">
        <v>592</v>
      </c>
      <c r="K78" s="1">
        <f t="shared" si="23"/>
        <v>-563</v>
      </c>
      <c r="L78" s="1"/>
      <c r="M78" s="1"/>
      <c r="N78" s="1">
        <v>500</v>
      </c>
      <c r="O78" s="1">
        <v>500</v>
      </c>
      <c r="P78" s="1">
        <f t="shared" si="24"/>
        <v>5.8</v>
      </c>
      <c r="Q78" s="5"/>
      <c r="R78" s="5">
        <f t="shared" si="18"/>
        <v>0</v>
      </c>
      <c r="S78" s="5">
        <f t="shared" si="19"/>
        <v>0</v>
      </c>
      <c r="T78" s="5"/>
      <c r="U78" s="5"/>
      <c r="V78" s="1"/>
      <c r="W78" s="1">
        <f t="shared" si="20"/>
        <v>212.93103448275863</v>
      </c>
      <c r="X78" s="1">
        <f t="shared" si="25"/>
        <v>212.93103448275863</v>
      </c>
      <c r="Y78" s="1">
        <v>53.4</v>
      </c>
      <c r="Z78" s="1">
        <v>27.6</v>
      </c>
      <c r="AA78" s="1">
        <v>22.2</v>
      </c>
      <c r="AB78" s="1">
        <v>4.8</v>
      </c>
      <c r="AC78" s="1">
        <v>11</v>
      </c>
      <c r="AD78" s="18" t="s">
        <v>120</v>
      </c>
      <c r="AE78" s="1">
        <f t="shared" si="26"/>
        <v>0</v>
      </c>
      <c r="AF78" s="1">
        <f t="shared" si="2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36</v>
      </c>
      <c r="C79" s="1">
        <v>1.216</v>
      </c>
      <c r="D79" s="1">
        <v>156.57599999999999</v>
      </c>
      <c r="E79" s="1">
        <v>19.643000000000001</v>
      </c>
      <c r="F79" s="1">
        <v>136.84299999999999</v>
      </c>
      <c r="G79" s="6">
        <v>1</v>
      </c>
      <c r="H79" s="1">
        <v>45</v>
      </c>
      <c r="I79" s="1" t="s">
        <v>33</v>
      </c>
      <c r="J79" s="1">
        <v>26.3</v>
      </c>
      <c r="K79" s="1">
        <f t="shared" si="23"/>
        <v>-6.657</v>
      </c>
      <c r="L79" s="1"/>
      <c r="M79" s="1"/>
      <c r="N79" s="1">
        <v>0</v>
      </c>
      <c r="O79" s="1"/>
      <c r="P79" s="1">
        <f t="shared" si="24"/>
        <v>3.9286000000000003</v>
      </c>
      <c r="Q79" s="5"/>
      <c r="R79" s="5">
        <f t="shared" si="18"/>
        <v>0</v>
      </c>
      <c r="S79" s="5">
        <f t="shared" si="19"/>
        <v>0</v>
      </c>
      <c r="T79" s="5"/>
      <c r="U79" s="5"/>
      <c r="V79" s="1"/>
      <c r="W79" s="1">
        <f t="shared" si="20"/>
        <v>34.83251030901593</v>
      </c>
      <c r="X79" s="1">
        <f t="shared" si="25"/>
        <v>34.83251030901593</v>
      </c>
      <c r="Y79" s="1">
        <v>3.9152</v>
      </c>
      <c r="Z79" s="1">
        <v>11.402200000000001</v>
      </c>
      <c r="AA79" s="1">
        <v>6.770999999999999</v>
      </c>
      <c r="AB79" s="1">
        <v>9.0391999999999992</v>
      </c>
      <c r="AC79" s="1">
        <v>8.5975999999999999</v>
      </c>
      <c r="AD79" s="18" t="s">
        <v>53</v>
      </c>
      <c r="AE79" s="1">
        <f t="shared" si="26"/>
        <v>0</v>
      </c>
      <c r="AF79" s="1">
        <f t="shared" si="2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32</v>
      </c>
      <c r="C80" s="1">
        <v>791</v>
      </c>
      <c r="D80" s="1">
        <v>400</v>
      </c>
      <c r="E80" s="1">
        <v>789</v>
      </c>
      <c r="F80" s="1">
        <v>391</v>
      </c>
      <c r="G80" s="6">
        <v>0.33</v>
      </c>
      <c r="H80" s="1">
        <v>45</v>
      </c>
      <c r="I80" s="1" t="s">
        <v>33</v>
      </c>
      <c r="J80" s="1">
        <v>918</v>
      </c>
      <c r="K80" s="1">
        <f t="shared" si="23"/>
        <v>-129</v>
      </c>
      <c r="L80" s="1"/>
      <c r="M80" s="1"/>
      <c r="N80" s="1">
        <v>0</v>
      </c>
      <c r="O80" s="1"/>
      <c r="P80" s="1">
        <f t="shared" si="24"/>
        <v>157.80000000000001</v>
      </c>
      <c r="Q80" s="21">
        <f>8*P80-O80-N80-F80</f>
        <v>871.40000000000009</v>
      </c>
      <c r="R80" s="5">
        <v>0</v>
      </c>
      <c r="S80" s="5">
        <f t="shared" si="19"/>
        <v>0</v>
      </c>
      <c r="T80" s="5"/>
      <c r="U80" s="21">
        <v>0</v>
      </c>
      <c r="V80" s="15"/>
      <c r="W80" s="1">
        <f t="shared" si="20"/>
        <v>2.4778200253485423</v>
      </c>
      <c r="X80" s="1">
        <f t="shared" si="25"/>
        <v>2.4778200253485423</v>
      </c>
      <c r="Y80" s="1">
        <v>109.8</v>
      </c>
      <c r="Z80" s="1">
        <v>31.2</v>
      </c>
      <c r="AA80" s="1">
        <v>6</v>
      </c>
      <c r="AB80" s="1">
        <v>2</v>
      </c>
      <c r="AC80" s="1">
        <v>2.6</v>
      </c>
      <c r="AD80" s="1" t="s">
        <v>171</v>
      </c>
      <c r="AE80" s="1">
        <f t="shared" si="26"/>
        <v>0</v>
      </c>
      <c r="AF80" s="1">
        <f t="shared" si="2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36</v>
      </c>
      <c r="C81" s="1">
        <v>13.276</v>
      </c>
      <c r="D81" s="1">
        <v>1.931</v>
      </c>
      <c r="E81" s="1">
        <v>6.3259999999999996</v>
      </c>
      <c r="F81" s="1">
        <v>5.6760000000000002</v>
      </c>
      <c r="G81" s="6">
        <v>1</v>
      </c>
      <c r="H81" s="1">
        <v>45</v>
      </c>
      <c r="I81" s="1" t="s">
        <v>33</v>
      </c>
      <c r="J81" s="1">
        <v>6.6</v>
      </c>
      <c r="K81" s="1">
        <f t="shared" si="23"/>
        <v>-0.27400000000000002</v>
      </c>
      <c r="L81" s="1"/>
      <c r="M81" s="1"/>
      <c r="N81" s="1">
        <v>5</v>
      </c>
      <c r="O81" s="1"/>
      <c r="P81" s="1">
        <f t="shared" si="24"/>
        <v>1.2651999999999999</v>
      </c>
      <c r="Q81" s="5">
        <f t="shared" si="21"/>
        <v>5.7715999999999976</v>
      </c>
      <c r="R81" s="5">
        <f t="shared" si="18"/>
        <v>6</v>
      </c>
      <c r="S81" s="5">
        <f t="shared" si="19"/>
        <v>6</v>
      </c>
      <c r="T81" s="5"/>
      <c r="U81" s="5"/>
      <c r="V81" s="1"/>
      <c r="W81" s="1">
        <f t="shared" si="20"/>
        <v>13.180524818210563</v>
      </c>
      <c r="X81" s="1">
        <f t="shared" si="25"/>
        <v>8.4381915902624094</v>
      </c>
      <c r="Y81" s="1">
        <v>1.1564000000000001</v>
      </c>
      <c r="Z81" s="1">
        <v>0.25679999999999997</v>
      </c>
      <c r="AA81" s="1">
        <v>0.90679999999999994</v>
      </c>
      <c r="AB81" s="1">
        <v>1.2944</v>
      </c>
      <c r="AC81" s="1">
        <v>0.13239999999999999</v>
      </c>
      <c r="AD81" s="1" t="s">
        <v>131</v>
      </c>
      <c r="AE81" s="1">
        <f t="shared" si="26"/>
        <v>6</v>
      </c>
      <c r="AF81" s="1">
        <f t="shared" si="2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32</v>
      </c>
      <c r="C82" s="1">
        <v>42</v>
      </c>
      <c r="D82" s="1">
        <v>15</v>
      </c>
      <c r="E82" s="1">
        <v>45</v>
      </c>
      <c r="F82" s="1">
        <v>-2</v>
      </c>
      <c r="G82" s="6">
        <v>0.4</v>
      </c>
      <c r="H82" s="1" t="e">
        <v>#N/A</v>
      </c>
      <c r="I82" s="1" t="s">
        <v>33</v>
      </c>
      <c r="J82" s="1">
        <v>53</v>
      </c>
      <c r="K82" s="1">
        <f t="shared" si="23"/>
        <v>-8</v>
      </c>
      <c r="L82" s="1"/>
      <c r="M82" s="1"/>
      <c r="N82" s="1">
        <v>90</v>
      </c>
      <c r="O82" s="1"/>
      <c r="P82" s="1">
        <f t="shared" si="24"/>
        <v>9</v>
      </c>
      <c r="Q82" s="5">
        <f t="shared" si="21"/>
        <v>29</v>
      </c>
      <c r="R82" s="5">
        <v>50</v>
      </c>
      <c r="S82" s="5">
        <f t="shared" si="19"/>
        <v>50</v>
      </c>
      <c r="T82" s="5"/>
      <c r="U82" s="5">
        <v>90</v>
      </c>
      <c r="V82" s="1"/>
      <c r="W82" s="1">
        <f t="shared" si="20"/>
        <v>15.333333333333334</v>
      </c>
      <c r="X82" s="1">
        <f t="shared" si="25"/>
        <v>9.7777777777777786</v>
      </c>
      <c r="Y82" s="1">
        <v>8.6</v>
      </c>
      <c r="Z82" s="1">
        <v>5.8</v>
      </c>
      <c r="AA82" s="1">
        <v>8.8000000000000007</v>
      </c>
      <c r="AB82" s="1">
        <v>11.2</v>
      </c>
      <c r="AC82" s="1">
        <v>8.6</v>
      </c>
      <c r="AD82" s="1" t="s">
        <v>70</v>
      </c>
      <c r="AE82" s="1">
        <f t="shared" si="26"/>
        <v>20</v>
      </c>
      <c r="AF82" s="1">
        <f t="shared" si="2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36</v>
      </c>
      <c r="C83" s="1">
        <v>90.194000000000003</v>
      </c>
      <c r="D83" s="1">
        <v>154.005</v>
      </c>
      <c r="E83" s="1">
        <v>79.709999999999994</v>
      </c>
      <c r="F83" s="1">
        <v>135.35900000000001</v>
      </c>
      <c r="G83" s="6">
        <v>1</v>
      </c>
      <c r="H83" s="1" t="e">
        <v>#N/A</v>
      </c>
      <c r="I83" s="1" t="s">
        <v>33</v>
      </c>
      <c r="J83" s="1">
        <v>87.4</v>
      </c>
      <c r="K83" s="1">
        <f t="shared" si="23"/>
        <v>-7.6900000000000119</v>
      </c>
      <c r="L83" s="1"/>
      <c r="M83" s="1"/>
      <c r="N83" s="1">
        <v>15</v>
      </c>
      <c r="O83" s="1"/>
      <c r="P83" s="1">
        <f t="shared" si="24"/>
        <v>15.941999999999998</v>
      </c>
      <c r="Q83" s="5">
        <f t="shared" si="21"/>
        <v>56.886999999999972</v>
      </c>
      <c r="R83" s="5">
        <v>80</v>
      </c>
      <c r="S83" s="5">
        <f t="shared" si="19"/>
        <v>80</v>
      </c>
      <c r="T83" s="5"/>
      <c r="U83" s="5">
        <v>90</v>
      </c>
      <c r="V83" s="1"/>
      <c r="W83" s="1">
        <f t="shared" si="20"/>
        <v>14.449818090578349</v>
      </c>
      <c r="X83" s="1">
        <f t="shared" si="25"/>
        <v>9.4316271484129981</v>
      </c>
      <c r="Y83" s="1">
        <v>14.930999999999999</v>
      </c>
      <c r="Z83" s="1">
        <v>25.771799999999999</v>
      </c>
      <c r="AA83" s="1">
        <v>22.643599999999999</v>
      </c>
      <c r="AB83" s="1">
        <v>8.0081999999999987</v>
      </c>
      <c r="AC83" s="1">
        <v>20.9434</v>
      </c>
      <c r="AD83" s="1" t="s">
        <v>70</v>
      </c>
      <c r="AE83" s="1">
        <f t="shared" si="26"/>
        <v>80</v>
      </c>
      <c r="AF83" s="1">
        <f t="shared" si="2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32</v>
      </c>
      <c r="C84" s="1">
        <v>21</v>
      </c>
      <c r="D84" s="1">
        <v>3</v>
      </c>
      <c r="E84" s="1">
        <v>14</v>
      </c>
      <c r="F84" s="1"/>
      <c r="G84" s="6">
        <v>0.66</v>
      </c>
      <c r="H84" s="1">
        <v>45</v>
      </c>
      <c r="I84" s="1" t="s">
        <v>33</v>
      </c>
      <c r="J84" s="1">
        <v>16</v>
      </c>
      <c r="K84" s="1">
        <f t="shared" si="23"/>
        <v>-2</v>
      </c>
      <c r="L84" s="1"/>
      <c r="M84" s="1"/>
      <c r="N84" s="1">
        <v>37</v>
      </c>
      <c r="O84" s="1"/>
      <c r="P84" s="1">
        <f t="shared" si="24"/>
        <v>2.8</v>
      </c>
      <c r="Q84" s="5">
        <v>8</v>
      </c>
      <c r="R84" s="5">
        <f t="shared" si="18"/>
        <v>8</v>
      </c>
      <c r="S84" s="5">
        <f t="shared" si="19"/>
        <v>8</v>
      </c>
      <c r="T84" s="5"/>
      <c r="U84" s="5"/>
      <c r="V84" s="1"/>
      <c r="W84" s="1">
        <f t="shared" si="20"/>
        <v>16.071428571428573</v>
      </c>
      <c r="X84" s="1">
        <f t="shared" si="25"/>
        <v>13.214285714285715</v>
      </c>
      <c r="Y84" s="1">
        <v>4</v>
      </c>
      <c r="Z84" s="1">
        <v>1.6</v>
      </c>
      <c r="AA84" s="1">
        <v>3.2</v>
      </c>
      <c r="AB84" s="1">
        <v>2.8</v>
      </c>
      <c r="AC84" s="1">
        <v>2.4</v>
      </c>
      <c r="AD84" s="1"/>
      <c r="AE84" s="1">
        <f t="shared" si="26"/>
        <v>5.28</v>
      </c>
      <c r="AF84" s="1">
        <f t="shared" si="2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32</v>
      </c>
      <c r="C85" s="1">
        <v>25</v>
      </c>
      <c r="D85" s="1">
        <v>8</v>
      </c>
      <c r="E85" s="1">
        <v>20</v>
      </c>
      <c r="F85" s="1">
        <v>7</v>
      </c>
      <c r="G85" s="6">
        <v>0.66</v>
      </c>
      <c r="H85" s="1">
        <v>45</v>
      </c>
      <c r="I85" s="1" t="s">
        <v>33</v>
      </c>
      <c r="J85" s="1">
        <v>21</v>
      </c>
      <c r="K85" s="1">
        <f t="shared" si="23"/>
        <v>-1</v>
      </c>
      <c r="L85" s="1"/>
      <c r="M85" s="1"/>
      <c r="N85" s="1">
        <v>32</v>
      </c>
      <c r="O85" s="1"/>
      <c r="P85" s="1">
        <f t="shared" si="24"/>
        <v>4</v>
      </c>
      <c r="Q85" s="5">
        <f t="shared" si="21"/>
        <v>13</v>
      </c>
      <c r="R85" s="5">
        <f t="shared" si="18"/>
        <v>13</v>
      </c>
      <c r="S85" s="5">
        <f t="shared" si="19"/>
        <v>13</v>
      </c>
      <c r="T85" s="5"/>
      <c r="U85" s="5"/>
      <c r="V85" s="1"/>
      <c r="W85" s="1">
        <f t="shared" si="20"/>
        <v>13</v>
      </c>
      <c r="X85" s="1">
        <f t="shared" si="25"/>
        <v>9.75</v>
      </c>
      <c r="Y85" s="1">
        <v>4</v>
      </c>
      <c r="Z85" s="1">
        <v>3.8</v>
      </c>
      <c r="AA85" s="1">
        <v>4</v>
      </c>
      <c r="AB85" s="1">
        <v>4</v>
      </c>
      <c r="AC85" s="1">
        <v>2.6</v>
      </c>
      <c r="AD85" s="1"/>
      <c r="AE85" s="1">
        <f t="shared" si="26"/>
        <v>8.58</v>
      </c>
      <c r="AF85" s="1">
        <f t="shared" si="2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32</v>
      </c>
      <c r="C86" s="1">
        <v>48</v>
      </c>
      <c r="D86" s="1">
        <v>136</v>
      </c>
      <c r="E86" s="1">
        <v>50</v>
      </c>
      <c r="F86" s="1">
        <v>107</v>
      </c>
      <c r="G86" s="6">
        <v>0.33</v>
      </c>
      <c r="H86" s="1">
        <v>45</v>
      </c>
      <c r="I86" s="1" t="s">
        <v>33</v>
      </c>
      <c r="J86" s="1">
        <v>108</v>
      </c>
      <c r="K86" s="1">
        <f t="shared" si="23"/>
        <v>-58</v>
      </c>
      <c r="L86" s="1"/>
      <c r="M86" s="1"/>
      <c r="N86" s="1">
        <v>32</v>
      </c>
      <c r="O86" s="1"/>
      <c r="P86" s="1">
        <f t="shared" si="24"/>
        <v>10</v>
      </c>
      <c r="Q86" s="5">
        <v>20</v>
      </c>
      <c r="R86" s="5">
        <f t="shared" si="18"/>
        <v>20</v>
      </c>
      <c r="S86" s="5">
        <f t="shared" si="19"/>
        <v>20</v>
      </c>
      <c r="T86" s="5"/>
      <c r="U86" s="5"/>
      <c r="V86" s="1"/>
      <c r="W86" s="1">
        <f t="shared" si="20"/>
        <v>15.9</v>
      </c>
      <c r="X86" s="1">
        <f t="shared" si="25"/>
        <v>13.9</v>
      </c>
      <c r="Y86" s="1">
        <v>13.8</v>
      </c>
      <c r="Z86" s="1">
        <v>16.399999999999999</v>
      </c>
      <c r="AA86" s="1">
        <v>9.6</v>
      </c>
      <c r="AB86" s="1">
        <v>18.2</v>
      </c>
      <c r="AC86" s="1">
        <v>10.4</v>
      </c>
      <c r="AD86" s="1"/>
      <c r="AE86" s="1">
        <f t="shared" si="26"/>
        <v>6.6000000000000005</v>
      </c>
      <c r="AF86" s="1">
        <f t="shared" si="2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32</v>
      </c>
      <c r="C87" s="1">
        <v>33</v>
      </c>
      <c r="D87" s="1">
        <v>66</v>
      </c>
      <c r="E87" s="1">
        <v>26</v>
      </c>
      <c r="F87" s="1">
        <v>67</v>
      </c>
      <c r="G87" s="6">
        <v>0.36</v>
      </c>
      <c r="H87" s="1">
        <v>45</v>
      </c>
      <c r="I87" s="1" t="s">
        <v>33</v>
      </c>
      <c r="J87" s="1">
        <v>26</v>
      </c>
      <c r="K87" s="1">
        <f t="shared" si="23"/>
        <v>0</v>
      </c>
      <c r="L87" s="1"/>
      <c r="M87" s="1"/>
      <c r="N87" s="1">
        <v>30</v>
      </c>
      <c r="O87" s="1"/>
      <c r="P87" s="1">
        <f t="shared" si="24"/>
        <v>5.2</v>
      </c>
      <c r="Q87" s="5"/>
      <c r="R87" s="5">
        <v>20</v>
      </c>
      <c r="S87" s="5">
        <f t="shared" si="19"/>
        <v>20</v>
      </c>
      <c r="T87" s="5"/>
      <c r="U87" s="5">
        <v>30</v>
      </c>
      <c r="V87" s="1"/>
      <c r="W87" s="1">
        <f t="shared" si="20"/>
        <v>22.5</v>
      </c>
      <c r="X87" s="1">
        <f t="shared" si="25"/>
        <v>18.653846153846153</v>
      </c>
      <c r="Y87" s="1">
        <v>9.4</v>
      </c>
      <c r="Z87" s="1">
        <v>10.199999999999999</v>
      </c>
      <c r="AA87" s="1">
        <v>9.8000000000000007</v>
      </c>
      <c r="AB87" s="1">
        <v>-0.1968</v>
      </c>
      <c r="AC87" s="1">
        <v>1.2</v>
      </c>
      <c r="AD87" s="1"/>
      <c r="AE87" s="1">
        <f t="shared" si="26"/>
        <v>7.1999999999999993</v>
      </c>
      <c r="AF87" s="1">
        <f t="shared" si="2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138</v>
      </c>
      <c r="B88" s="1" t="s">
        <v>32</v>
      </c>
      <c r="C88" s="1">
        <v>24</v>
      </c>
      <c r="D88" s="1"/>
      <c r="E88" s="1">
        <v>1</v>
      </c>
      <c r="F88" s="1">
        <v>8</v>
      </c>
      <c r="G88" s="6">
        <v>0.15</v>
      </c>
      <c r="H88" s="1">
        <v>60</v>
      </c>
      <c r="I88" s="1" t="s">
        <v>33</v>
      </c>
      <c r="J88" s="1">
        <v>9</v>
      </c>
      <c r="K88" s="1">
        <f t="shared" si="23"/>
        <v>-8</v>
      </c>
      <c r="L88" s="1"/>
      <c r="M88" s="1"/>
      <c r="N88" s="1">
        <v>17</v>
      </c>
      <c r="O88" s="1"/>
      <c r="P88" s="1">
        <f t="shared" si="24"/>
        <v>0.2</v>
      </c>
      <c r="Q88" s="5">
        <v>12</v>
      </c>
      <c r="R88" s="5">
        <f t="shared" si="18"/>
        <v>12</v>
      </c>
      <c r="S88" s="5">
        <f t="shared" si="19"/>
        <v>12</v>
      </c>
      <c r="T88" s="5"/>
      <c r="U88" s="5"/>
      <c r="V88" s="1"/>
      <c r="W88" s="1">
        <f t="shared" si="20"/>
        <v>185</v>
      </c>
      <c r="X88" s="1">
        <f t="shared" si="25"/>
        <v>125</v>
      </c>
      <c r="Y88" s="1">
        <v>2.6</v>
      </c>
      <c r="Z88" s="1">
        <v>2.4</v>
      </c>
      <c r="AA88" s="1">
        <v>2.2000000000000002</v>
      </c>
      <c r="AB88" s="1">
        <v>2.2000000000000002</v>
      </c>
      <c r="AC88" s="1">
        <v>4.8</v>
      </c>
      <c r="AD88" s="1"/>
      <c r="AE88" s="1">
        <f t="shared" si="26"/>
        <v>1.7999999999999998</v>
      </c>
      <c r="AF88" s="1">
        <f t="shared" si="2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139</v>
      </c>
      <c r="B89" s="1" t="s">
        <v>32</v>
      </c>
      <c r="C89" s="1">
        <v>11</v>
      </c>
      <c r="D89" s="1">
        <v>13</v>
      </c>
      <c r="E89" s="1">
        <v>8</v>
      </c>
      <c r="F89" s="1">
        <v>15</v>
      </c>
      <c r="G89" s="6">
        <v>0.15</v>
      </c>
      <c r="H89" s="1">
        <v>60</v>
      </c>
      <c r="I89" s="1" t="s">
        <v>33</v>
      </c>
      <c r="J89" s="1">
        <v>8</v>
      </c>
      <c r="K89" s="1">
        <f t="shared" si="23"/>
        <v>0</v>
      </c>
      <c r="L89" s="1"/>
      <c r="M89" s="1"/>
      <c r="N89" s="1">
        <v>0</v>
      </c>
      <c r="O89" s="1"/>
      <c r="P89" s="1">
        <f t="shared" si="24"/>
        <v>1.6</v>
      </c>
      <c r="Q89" s="5">
        <f t="shared" si="21"/>
        <v>5.8000000000000007</v>
      </c>
      <c r="R89" s="5">
        <f t="shared" si="18"/>
        <v>6</v>
      </c>
      <c r="S89" s="5">
        <f t="shared" si="19"/>
        <v>6</v>
      </c>
      <c r="T89" s="5"/>
      <c r="U89" s="5"/>
      <c r="V89" s="1"/>
      <c r="W89" s="1">
        <f t="shared" si="20"/>
        <v>13.125</v>
      </c>
      <c r="X89" s="1">
        <f t="shared" si="25"/>
        <v>9.375</v>
      </c>
      <c r="Y89" s="1">
        <v>1</v>
      </c>
      <c r="Z89" s="1">
        <v>2.2000000000000002</v>
      </c>
      <c r="AA89" s="1">
        <v>2</v>
      </c>
      <c r="AB89" s="1">
        <v>2</v>
      </c>
      <c r="AC89" s="1">
        <v>2</v>
      </c>
      <c r="AD89" s="1"/>
      <c r="AE89" s="1">
        <f t="shared" si="26"/>
        <v>0.89999999999999991</v>
      </c>
      <c r="AF89" s="1">
        <f t="shared" si="2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140</v>
      </c>
      <c r="B90" s="1" t="s">
        <v>32</v>
      </c>
      <c r="C90" s="1">
        <v>15</v>
      </c>
      <c r="D90" s="1">
        <v>12</v>
      </c>
      <c r="E90" s="1">
        <v>11</v>
      </c>
      <c r="F90" s="1">
        <v>10</v>
      </c>
      <c r="G90" s="6">
        <v>0.15</v>
      </c>
      <c r="H90" s="1">
        <v>60</v>
      </c>
      <c r="I90" s="1" t="s">
        <v>33</v>
      </c>
      <c r="J90" s="1">
        <v>13</v>
      </c>
      <c r="K90" s="1">
        <f t="shared" si="23"/>
        <v>-2</v>
      </c>
      <c r="L90" s="1"/>
      <c r="M90" s="1"/>
      <c r="N90" s="1">
        <v>0</v>
      </c>
      <c r="O90" s="1"/>
      <c r="P90" s="1">
        <f t="shared" si="24"/>
        <v>2.2000000000000002</v>
      </c>
      <c r="Q90" s="5">
        <f t="shared" si="21"/>
        <v>18.600000000000001</v>
      </c>
      <c r="R90" s="5">
        <f t="shared" si="18"/>
        <v>19</v>
      </c>
      <c r="S90" s="5">
        <f t="shared" si="19"/>
        <v>19</v>
      </c>
      <c r="T90" s="5"/>
      <c r="U90" s="5"/>
      <c r="V90" s="1"/>
      <c r="W90" s="1">
        <f t="shared" si="20"/>
        <v>13.18181818181818</v>
      </c>
      <c r="X90" s="1">
        <f t="shared" si="25"/>
        <v>4.545454545454545</v>
      </c>
      <c r="Y90" s="1">
        <v>1.8</v>
      </c>
      <c r="Z90" s="1">
        <v>2.8</v>
      </c>
      <c r="AA90" s="1">
        <v>2</v>
      </c>
      <c r="AB90" s="1">
        <v>2.6</v>
      </c>
      <c r="AC90" s="1">
        <v>2.4</v>
      </c>
      <c r="AD90" s="1"/>
      <c r="AE90" s="1">
        <f t="shared" si="26"/>
        <v>2.85</v>
      </c>
      <c r="AF90" s="1">
        <f t="shared" si="2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141</v>
      </c>
      <c r="B91" s="1" t="s">
        <v>36</v>
      </c>
      <c r="C91" s="1">
        <v>427.17500000000001</v>
      </c>
      <c r="D91" s="1">
        <v>373.10300000000001</v>
      </c>
      <c r="E91" s="1">
        <v>279.95699999999999</v>
      </c>
      <c r="F91" s="1">
        <v>465.20600000000002</v>
      </c>
      <c r="G91" s="6">
        <v>1</v>
      </c>
      <c r="H91" s="1">
        <v>45</v>
      </c>
      <c r="I91" s="1" t="s">
        <v>38</v>
      </c>
      <c r="J91" s="1">
        <v>266.3</v>
      </c>
      <c r="K91" s="1">
        <f t="shared" si="23"/>
        <v>13.656999999999982</v>
      </c>
      <c r="L91" s="1"/>
      <c r="M91" s="1"/>
      <c r="N91" s="1">
        <v>0</v>
      </c>
      <c r="O91" s="1"/>
      <c r="P91" s="1">
        <f t="shared" si="24"/>
        <v>55.991399999999999</v>
      </c>
      <c r="Q91" s="5">
        <f>14*P91-O91-N91-F91</f>
        <v>318.67359999999996</v>
      </c>
      <c r="R91" s="5">
        <v>350</v>
      </c>
      <c r="S91" s="5">
        <f t="shared" si="19"/>
        <v>350</v>
      </c>
      <c r="T91" s="5"/>
      <c r="U91" s="5">
        <v>350</v>
      </c>
      <c r="V91" s="1"/>
      <c r="W91" s="1">
        <f t="shared" si="20"/>
        <v>14.559485921052163</v>
      </c>
      <c r="X91" s="1">
        <f t="shared" si="25"/>
        <v>8.3085259521998029</v>
      </c>
      <c r="Y91" s="1">
        <v>44.817399999999999</v>
      </c>
      <c r="Z91" s="1">
        <v>59.811</v>
      </c>
      <c r="AA91" s="1">
        <v>61.523400000000002</v>
      </c>
      <c r="AB91" s="1">
        <v>56.738999999999997</v>
      </c>
      <c r="AC91" s="1">
        <v>58.506600000000013</v>
      </c>
      <c r="AD91" s="1"/>
      <c r="AE91" s="1">
        <f t="shared" si="26"/>
        <v>350</v>
      </c>
      <c r="AF91" s="1">
        <f t="shared" si="2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142</v>
      </c>
      <c r="B92" s="1" t="s">
        <v>32</v>
      </c>
      <c r="C92" s="1">
        <v>92</v>
      </c>
      <c r="D92" s="1"/>
      <c r="E92" s="1">
        <v>29</v>
      </c>
      <c r="F92" s="1">
        <v>55</v>
      </c>
      <c r="G92" s="6">
        <v>0.1</v>
      </c>
      <c r="H92" s="1">
        <v>60</v>
      </c>
      <c r="I92" s="1" t="s">
        <v>33</v>
      </c>
      <c r="J92" s="1">
        <v>33</v>
      </c>
      <c r="K92" s="1">
        <f t="shared" si="23"/>
        <v>-4</v>
      </c>
      <c r="L92" s="1"/>
      <c r="M92" s="1"/>
      <c r="N92" s="1">
        <v>0</v>
      </c>
      <c r="O92" s="1"/>
      <c r="P92" s="1">
        <f t="shared" si="24"/>
        <v>5.8</v>
      </c>
      <c r="Q92" s="5">
        <f t="shared" si="21"/>
        <v>20.399999999999991</v>
      </c>
      <c r="R92" s="5">
        <f t="shared" si="18"/>
        <v>20</v>
      </c>
      <c r="S92" s="5">
        <f t="shared" si="19"/>
        <v>20</v>
      </c>
      <c r="T92" s="5"/>
      <c r="U92" s="5"/>
      <c r="V92" s="1"/>
      <c r="W92" s="1">
        <f t="shared" si="20"/>
        <v>12.931034482758621</v>
      </c>
      <c r="X92" s="1">
        <f t="shared" si="25"/>
        <v>9.4827586206896548</v>
      </c>
      <c r="Y92" s="1">
        <v>3.2</v>
      </c>
      <c r="Z92" s="1">
        <v>5.4</v>
      </c>
      <c r="AA92" s="1">
        <v>9.8000000000000007</v>
      </c>
      <c r="AB92" s="1">
        <v>9</v>
      </c>
      <c r="AC92" s="1">
        <v>7.8</v>
      </c>
      <c r="AD92" s="1"/>
      <c r="AE92" s="1">
        <f t="shared" si="26"/>
        <v>2</v>
      </c>
      <c r="AF92" s="1">
        <f t="shared" si="2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143</v>
      </c>
      <c r="B93" s="1" t="s">
        <v>36</v>
      </c>
      <c r="C93" s="1">
        <v>97.397999999999996</v>
      </c>
      <c r="D93" s="1"/>
      <c r="E93" s="1">
        <v>43.155000000000001</v>
      </c>
      <c r="F93" s="1">
        <v>43.091999999999999</v>
      </c>
      <c r="G93" s="6">
        <v>1</v>
      </c>
      <c r="H93" s="1">
        <v>45</v>
      </c>
      <c r="I93" s="1" t="s">
        <v>33</v>
      </c>
      <c r="J93" s="1">
        <v>42</v>
      </c>
      <c r="K93" s="1">
        <f t="shared" si="23"/>
        <v>1.1550000000000011</v>
      </c>
      <c r="L93" s="1"/>
      <c r="M93" s="1"/>
      <c r="N93" s="1">
        <v>49</v>
      </c>
      <c r="O93" s="1"/>
      <c r="P93" s="1">
        <f t="shared" si="24"/>
        <v>8.6310000000000002</v>
      </c>
      <c r="Q93" s="5">
        <f t="shared" si="21"/>
        <v>20.111000000000004</v>
      </c>
      <c r="R93" s="5">
        <v>60</v>
      </c>
      <c r="S93" s="5">
        <f t="shared" si="19"/>
        <v>30</v>
      </c>
      <c r="T93" s="5">
        <v>30</v>
      </c>
      <c r="U93" s="5">
        <v>90</v>
      </c>
      <c r="V93" s="1" t="s">
        <v>167</v>
      </c>
      <c r="W93" s="1">
        <f t="shared" si="20"/>
        <v>17.621596570501676</v>
      </c>
      <c r="X93" s="1">
        <f t="shared" si="25"/>
        <v>10.669910786699107</v>
      </c>
      <c r="Y93" s="1">
        <v>10.432399999999999</v>
      </c>
      <c r="Z93" s="1">
        <v>5.95</v>
      </c>
      <c r="AA93" s="1">
        <v>14.137600000000001</v>
      </c>
      <c r="AB93" s="1">
        <v>6.0594000000000001</v>
      </c>
      <c r="AC93" s="1">
        <v>7.5865999999999998</v>
      </c>
      <c r="AD93" s="1"/>
      <c r="AE93" s="1">
        <f t="shared" si="26"/>
        <v>30</v>
      </c>
      <c r="AF93" s="1">
        <f t="shared" si="27"/>
        <v>30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 t="s">
        <v>32</v>
      </c>
      <c r="C94" s="1">
        <v>176</v>
      </c>
      <c r="D94" s="1"/>
      <c r="E94" s="1">
        <v>113</v>
      </c>
      <c r="F94" s="1">
        <v>23</v>
      </c>
      <c r="G94" s="6">
        <v>0.6</v>
      </c>
      <c r="H94" s="1" t="e">
        <v>#N/A</v>
      </c>
      <c r="I94" s="1" t="s">
        <v>33</v>
      </c>
      <c r="J94" s="1">
        <v>117</v>
      </c>
      <c r="K94" s="1">
        <f t="shared" si="23"/>
        <v>-4</v>
      </c>
      <c r="L94" s="1"/>
      <c r="M94" s="1"/>
      <c r="N94" s="1">
        <v>100</v>
      </c>
      <c r="O94" s="1"/>
      <c r="P94" s="1">
        <f t="shared" si="24"/>
        <v>22.6</v>
      </c>
      <c r="Q94" s="5">
        <f t="shared" si="21"/>
        <v>170.8</v>
      </c>
      <c r="R94" s="5">
        <v>200</v>
      </c>
      <c r="S94" s="5">
        <f t="shared" si="19"/>
        <v>100</v>
      </c>
      <c r="T94" s="5">
        <v>100</v>
      </c>
      <c r="U94" s="5">
        <v>200</v>
      </c>
      <c r="V94" s="1" t="s">
        <v>167</v>
      </c>
      <c r="W94" s="1">
        <f t="shared" si="20"/>
        <v>14.292035398230087</v>
      </c>
      <c r="X94" s="1">
        <f t="shared" si="25"/>
        <v>5.442477876106194</v>
      </c>
      <c r="Y94" s="1">
        <v>53.8</v>
      </c>
      <c r="Z94" s="1">
        <v>16.600000000000001</v>
      </c>
      <c r="AA94" s="1">
        <v>11.6</v>
      </c>
      <c r="AB94" s="1">
        <v>0.8</v>
      </c>
      <c r="AC94" s="1">
        <v>0.2</v>
      </c>
      <c r="AD94" s="1" t="s">
        <v>145</v>
      </c>
      <c r="AE94" s="1">
        <f t="shared" si="26"/>
        <v>60</v>
      </c>
      <c r="AF94" s="1">
        <f t="shared" si="27"/>
        <v>60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146</v>
      </c>
      <c r="B95" s="1" t="s">
        <v>36</v>
      </c>
      <c r="C95" s="1">
        <v>53.198</v>
      </c>
      <c r="D95" s="1"/>
      <c r="E95" s="1">
        <v>46.716999999999999</v>
      </c>
      <c r="F95" s="1">
        <v>1.0960000000000001</v>
      </c>
      <c r="G95" s="6">
        <v>1</v>
      </c>
      <c r="H95" s="1">
        <v>60</v>
      </c>
      <c r="I95" s="1" t="s">
        <v>33</v>
      </c>
      <c r="J95" s="1">
        <v>47.9</v>
      </c>
      <c r="K95" s="1">
        <f t="shared" si="23"/>
        <v>-1.1829999999999998</v>
      </c>
      <c r="L95" s="1"/>
      <c r="M95" s="1"/>
      <c r="N95" s="1">
        <v>112</v>
      </c>
      <c r="O95" s="1"/>
      <c r="P95" s="1">
        <f t="shared" si="24"/>
        <v>9.343399999999999</v>
      </c>
      <c r="Q95" s="5">
        <f t="shared" si="21"/>
        <v>8.368199999999991</v>
      </c>
      <c r="R95" s="5">
        <v>70</v>
      </c>
      <c r="S95" s="5">
        <f t="shared" si="19"/>
        <v>70</v>
      </c>
      <c r="T95" s="5"/>
      <c r="U95" s="5">
        <v>150</v>
      </c>
      <c r="V95" s="1" t="s">
        <v>167</v>
      </c>
      <c r="W95" s="1">
        <f t="shared" si="20"/>
        <v>19.596292570156475</v>
      </c>
      <c r="X95" s="1">
        <f t="shared" si="25"/>
        <v>12.104373140398572</v>
      </c>
      <c r="Y95" s="1">
        <v>12.393000000000001</v>
      </c>
      <c r="Z95" s="1">
        <v>7.3281999999999998</v>
      </c>
      <c r="AA95" s="1">
        <v>11.2956</v>
      </c>
      <c r="AB95" s="1">
        <v>5.1045999999999996</v>
      </c>
      <c r="AC95" s="1">
        <v>8.2519999999999989</v>
      </c>
      <c r="AD95" s="1"/>
      <c r="AE95" s="1">
        <f t="shared" si="26"/>
        <v>70</v>
      </c>
      <c r="AF95" s="1">
        <f t="shared" si="2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147</v>
      </c>
      <c r="B96" s="1" t="s">
        <v>36</v>
      </c>
      <c r="C96" s="1">
        <v>9.7360000000000007</v>
      </c>
      <c r="D96" s="1">
        <v>70.271000000000001</v>
      </c>
      <c r="E96" s="1">
        <v>3.375</v>
      </c>
      <c r="F96" s="1">
        <v>72.234999999999999</v>
      </c>
      <c r="G96" s="6">
        <v>1</v>
      </c>
      <c r="H96" s="1">
        <v>60</v>
      </c>
      <c r="I96" s="1" t="s">
        <v>33</v>
      </c>
      <c r="J96" s="1">
        <v>4.3</v>
      </c>
      <c r="K96" s="1">
        <f t="shared" si="23"/>
        <v>-0.92499999999999982</v>
      </c>
      <c r="L96" s="1"/>
      <c r="M96" s="1"/>
      <c r="N96" s="1">
        <v>0</v>
      </c>
      <c r="O96" s="1"/>
      <c r="P96" s="1">
        <f t="shared" si="24"/>
        <v>0.67500000000000004</v>
      </c>
      <c r="Q96" s="5"/>
      <c r="R96" s="5">
        <f t="shared" si="18"/>
        <v>0</v>
      </c>
      <c r="S96" s="5">
        <f t="shared" si="19"/>
        <v>0</v>
      </c>
      <c r="T96" s="5"/>
      <c r="U96" s="5"/>
      <c r="V96" s="1"/>
      <c r="W96" s="1">
        <f t="shared" si="20"/>
        <v>107.01481481481481</v>
      </c>
      <c r="X96" s="1">
        <f t="shared" si="25"/>
        <v>107.01481481481481</v>
      </c>
      <c r="Y96" s="1">
        <v>4.67</v>
      </c>
      <c r="Z96" s="1">
        <v>7.4085999999999999</v>
      </c>
      <c r="AA96" s="1">
        <v>4.3091999999999997</v>
      </c>
      <c r="AB96" s="1">
        <v>1.9486000000000001</v>
      </c>
      <c r="AC96" s="1">
        <v>11.448399999999999</v>
      </c>
      <c r="AD96" s="15" t="s">
        <v>53</v>
      </c>
      <c r="AE96" s="1">
        <f t="shared" si="26"/>
        <v>0</v>
      </c>
      <c r="AF96" s="1">
        <f t="shared" si="2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148</v>
      </c>
      <c r="B97" s="12" t="s">
        <v>36</v>
      </c>
      <c r="C97" s="12">
        <v>21.114999999999998</v>
      </c>
      <c r="D97" s="12">
        <v>19.18</v>
      </c>
      <c r="E97" s="12">
        <v>28.085000000000001</v>
      </c>
      <c r="F97" s="12"/>
      <c r="G97" s="13">
        <v>0</v>
      </c>
      <c r="H97" s="12">
        <v>60</v>
      </c>
      <c r="I97" s="12" t="s">
        <v>92</v>
      </c>
      <c r="J97" s="12">
        <v>28.8</v>
      </c>
      <c r="K97" s="12">
        <f t="shared" si="23"/>
        <v>-0.71499999999999986</v>
      </c>
      <c r="L97" s="12"/>
      <c r="M97" s="12"/>
      <c r="N97" s="12"/>
      <c r="O97" s="12"/>
      <c r="P97" s="12">
        <f t="shared" si="24"/>
        <v>5.617</v>
      </c>
      <c r="Q97" s="14"/>
      <c r="R97" s="14"/>
      <c r="S97" s="14"/>
      <c r="T97" s="14"/>
      <c r="U97" s="14"/>
      <c r="V97" s="12"/>
      <c r="W97" s="12">
        <f t="shared" ref="W97:W101" si="28">(F97+N97+O97+Q97)/P97</f>
        <v>0</v>
      </c>
      <c r="X97" s="12">
        <f t="shared" si="25"/>
        <v>0</v>
      </c>
      <c r="Y97" s="12">
        <v>8.641</v>
      </c>
      <c r="Z97" s="12">
        <v>14.09</v>
      </c>
      <c r="AA97" s="12">
        <v>11.821999999999999</v>
      </c>
      <c r="AB97" s="12">
        <v>12.333</v>
      </c>
      <c r="AC97" s="12">
        <v>12.64</v>
      </c>
      <c r="AD97" s="12" t="s">
        <v>149</v>
      </c>
      <c r="AE97" s="12">
        <f t="shared" si="26"/>
        <v>0</v>
      </c>
      <c r="AF97" s="12">
        <f t="shared" si="2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150</v>
      </c>
      <c r="B98" s="1" t="s">
        <v>36</v>
      </c>
      <c r="C98" s="1">
        <v>58.215000000000003</v>
      </c>
      <c r="D98" s="1">
        <v>78.525000000000006</v>
      </c>
      <c r="E98" s="1">
        <v>1.53</v>
      </c>
      <c r="F98" s="1">
        <v>118.89</v>
      </c>
      <c r="G98" s="6">
        <v>1</v>
      </c>
      <c r="H98" s="1">
        <v>60</v>
      </c>
      <c r="I98" s="1" t="s">
        <v>41</v>
      </c>
      <c r="J98" s="1">
        <v>1.5</v>
      </c>
      <c r="K98" s="1">
        <f t="shared" si="23"/>
        <v>3.0000000000000027E-2</v>
      </c>
      <c r="L98" s="1"/>
      <c r="M98" s="1"/>
      <c r="N98" s="1">
        <v>0</v>
      </c>
      <c r="O98" s="1"/>
      <c r="P98" s="1">
        <f t="shared" si="24"/>
        <v>0.30599999999999999</v>
      </c>
      <c r="Q98" s="5"/>
      <c r="R98" s="5">
        <f t="shared" ref="R98:R100" si="29">ROUND(Q98,0)</f>
        <v>0</v>
      </c>
      <c r="S98" s="5">
        <f t="shared" ref="S98:S100" si="30">R98-T98</f>
        <v>0</v>
      </c>
      <c r="T98" s="5"/>
      <c r="U98" s="5"/>
      <c r="V98" s="1"/>
      <c r="W98" s="1">
        <f t="shared" ref="W98:W100" si="31">(F98+N98+O98+R98)/P98</f>
        <v>388.52941176470591</v>
      </c>
      <c r="X98" s="1">
        <f t="shared" si="25"/>
        <v>388.52941176470591</v>
      </c>
      <c r="Y98" s="1">
        <v>0.29699999999999999</v>
      </c>
      <c r="Z98" s="1">
        <v>0</v>
      </c>
      <c r="AA98" s="1">
        <v>0</v>
      </c>
      <c r="AB98" s="1">
        <v>0</v>
      </c>
      <c r="AC98" s="1">
        <v>0</v>
      </c>
      <c r="AD98" s="18" t="s">
        <v>164</v>
      </c>
      <c r="AE98" s="1">
        <f t="shared" si="26"/>
        <v>0</v>
      </c>
      <c r="AF98" s="1">
        <f t="shared" si="2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151</v>
      </c>
      <c r="B99" s="1" t="s">
        <v>32</v>
      </c>
      <c r="C99" s="1">
        <v>98</v>
      </c>
      <c r="D99" s="1">
        <v>40</v>
      </c>
      <c r="E99" s="1">
        <v>37</v>
      </c>
      <c r="F99" s="1">
        <v>93</v>
      </c>
      <c r="G99" s="6">
        <v>0.33</v>
      </c>
      <c r="H99" s="1" t="e">
        <v>#N/A</v>
      </c>
      <c r="I99" s="1" t="s">
        <v>33</v>
      </c>
      <c r="J99" s="1">
        <v>39</v>
      </c>
      <c r="K99" s="1">
        <f t="shared" si="23"/>
        <v>-2</v>
      </c>
      <c r="L99" s="1"/>
      <c r="M99" s="1"/>
      <c r="N99" s="1">
        <v>0</v>
      </c>
      <c r="O99" s="1"/>
      <c r="P99" s="1">
        <f t="shared" si="24"/>
        <v>7.4</v>
      </c>
      <c r="Q99" s="5"/>
      <c r="R99" s="5">
        <f t="shared" si="29"/>
        <v>0</v>
      </c>
      <c r="S99" s="5">
        <f t="shared" si="30"/>
        <v>0</v>
      </c>
      <c r="T99" s="5"/>
      <c r="U99" s="5"/>
      <c r="V99" s="1"/>
      <c r="W99" s="1">
        <f t="shared" si="31"/>
        <v>12.567567567567567</v>
      </c>
      <c r="X99" s="1">
        <f t="shared" si="25"/>
        <v>12.567567567567567</v>
      </c>
      <c r="Y99" s="1">
        <v>6.4</v>
      </c>
      <c r="Z99" s="1">
        <v>13</v>
      </c>
      <c r="AA99" s="1">
        <v>14.8</v>
      </c>
      <c r="AB99" s="1">
        <v>5.6</v>
      </c>
      <c r="AC99" s="1">
        <v>15.2</v>
      </c>
      <c r="AD99" s="1" t="s">
        <v>70</v>
      </c>
      <c r="AE99" s="1">
        <f t="shared" si="26"/>
        <v>0</v>
      </c>
      <c r="AF99" s="1">
        <f t="shared" si="2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152</v>
      </c>
      <c r="B100" s="1" t="s">
        <v>32</v>
      </c>
      <c r="C100" s="1">
        <v>181</v>
      </c>
      <c r="D100" s="1">
        <v>703</v>
      </c>
      <c r="E100" s="1">
        <v>122</v>
      </c>
      <c r="F100" s="1">
        <v>682</v>
      </c>
      <c r="G100" s="6">
        <v>0.18</v>
      </c>
      <c r="H100" s="1">
        <v>45</v>
      </c>
      <c r="I100" s="1" t="s">
        <v>33</v>
      </c>
      <c r="J100" s="1">
        <v>280</v>
      </c>
      <c r="K100" s="1">
        <f t="shared" si="23"/>
        <v>-158</v>
      </c>
      <c r="L100" s="1"/>
      <c r="M100" s="1"/>
      <c r="N100" s="1">
        <v>0</v>
      </c>
      <c r="O100" s="1"/>
      <c r="P100" s="1">
        <f t="shared" si="24"/>
        <v>24.4</v>
      </c>
      <c r="Q100" s="5"/>
      <c r="R100" s="5">
        <f t="shared" si="29"/>
        <v>0</v>
      </c>
      <c r="S100" s="5">
        <f t="shared" si="30"/>
        <v>0</v>
      </c>
      <c r="T100" s="5"/>
      <c r="U100" s="5"/>
      <c r="V100" s="1"/>
      <c r="W100" s="1">
        <f t="shared" si="31"/>
        <v>27.95081967213115</v>
      </c>
      <c r="X100" s="1">
        <f t="shared" si="25"/>
        <v>27.95081967213115</v>
      </c>
      <c r="Y100" s="1">
        <v>47</v>
      </c>
      <c r="Z100" s="1">
        <v>96.6</v>
      </c>
      <c r="AA100" s="1">
        <v>58</v>
      </c>
      <c r="AB100" s="1">
        <v>-0.8</v>
      </c>
      <c r="AC100" s="1">
        <v>27</v>
      </c>
      <c r="AD100" s="1" t="s">
        <v>153</v>
      </c>
      <c r="AE100" s="1">
        <f t="shared" si="26"/>
        <v>0</v>
      </c>
      <c r="AF100" s="1">
        <f t="shared" si="27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9" t="s">
        <v>154</v>
      </c>
      <c r="B101" s="1" t="s">
        <v>36</v>
      </c>
      <c r="C101" s="1">
        <v>29.972999999999999</v>
      </c>
      <c r="D101" s="1"/>
      <c r="E101" s="16">
        <v>2.1360000000000001</v>
      </c>
      <c r="F101" s="16">
        <v>27.837</v>
      </c>
      <c r="G101" s="6">
        <v>0</v>
      </c>
      <c r="H101" s="1">
        <v>45</v>
      </c>
      <c r="I101" s="1" t="s">
        <v>155</v>
      </c>
      <c r="J101" s="1">
        <v>3</v>
      </c>
      <c r="K101" s="1">
        <f t="shared" ref="K101" si="32">E101-J101</f>
        <v>-0.86399999999999988</v>
      </c>
      <c r="L101" s="1"/>
      <c r="M101" s="1"/>
      <c r="N101" s="1"/>
      <c r="O101" s="1"/>
      <c r="P101" s="1">
        <f t="shared" si="24"/>
        <v>0.42720000000000002</v>
      </c>
      <c r="Q101" s="5"/>
      <c r="R101" s="5"/>
      <c r="S101" s="5"/>
      <c r="T101" s="5"/>
      <c r="U101" s="5"/>
      <c r="V101" s="1"/>
      <c r="W101" s="1">
        <f t="shared" si="28"/>
        <v>65.161516853932582</v>
      </c>
      <c r="X101" s="1">
        <f t="shared" si="25"/>
        <v>65.161516853932582</v>
      </c>
      <c r="Y101" s="1">
        <v>0</v>
      </c>
      <c r="Z101" s="1">
        <v>0</v>
      </c>
      <c r="AA101" s="1">
        <v>0</v>
      </c>
      <c r="AB101" s="1">
        <v>0</v>
      </c>
      <c r="AC101" s="1">
        <v>0.25640000000000002</v>
      </c>
      <c r="AD101" s="1"/>
      <c r="AE101" s="1">
        <f t="shared" si="26"/>
        <v>0</v>
      </c>
      <c r="AF101" s="1">
        <f t="shared" si="2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E101" xr:uid="{C95D07A5-E4BF-48A6-997C-E59B7489119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2024-11-12T11:04:22Z</dcterms:created>
  <dcterms:modified xsi:type="dcterms:W3CDTF">2024-12-02T12:34:10Z</dcterms:modified>
</cp:coreProperties>
</file>