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571C56A-E8FE-4E49-9E01-CE4449221D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220" i="1" l="1"/>
  <c r="Z44" i="1"/>
  <c r="Z142" i="1"/>
  <c r="Z407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Z256" i="1" s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Z448" i="1" s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Z352" i="1" s="1"/>
  <c r="BP350" i="1"/>
  <c r="BN350" i="1"/>
  <c r="Z350" i="1"/>
  <c r="Y357" i="1"/>
  <c r="BP372" i="1"/>
  <c r="BN372" i="1"/>
  <c r="Z372" i="1"/>
  <c r="Z383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Z464" i="1" s="1"/>
  <c r="BP461" i="1"/>
  <c r="BN461" i="1"/>
  <c r="Z461" i="1"/>
  <c r="BP469" i="1"/>
  <c r="BN469" i="1"/>
  <c r="Z469" i="1"/>
  <c r="Y485" i="1"/>
  <c r="BP482" i="1"/>
  <c r="BN482" i="1"/>
  <c r="Z482" i="1"/>
  <c r="Z485" i="1" s="1"/>
  <c r="BP484" i="1"/>
  <c r="BN484" i="1"/>
  <c r="Z484" i="1"/>
  <c r="Y486" i="1"/>
  <c r="Y495" i="1"/>
  <c r="BP493" i="1"/>
  <c r="BN493" i="1"/>
  <c r="Z493" i="1"/>
  <c r="Z495" i="1" s="1"/>
  <c r="Y509" i="1" l="1"/>
  <c r="Z306" i="1"/>
  <c r="Z402" i="1"/>
  <c r="Z203" i="1"/>
  <c r="Z296" i="1"/>
  <c r="Z470" i="1"/>
  <c r="Z454" i="1"/>
  <c r="Z419" i="1"/>
  <c r="Z108" i="1"/>
  <c r="Z100" i="1"/>
  <c r="Z32" i="1"/>
  <c r="Z512" i="1" s="1"/>
  <c r="Y511" i="1"/>
  <c r="Y508" i="1"/>
  <c r="Y510" i="1" s="1"/>
  <c r="Z271" i="1"/>
  <c r="Z264" i="1"/>
  <c r="Z231" i="1"/>
  <c r="Z171" i="1"/>
  <c r="Y507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<sst xmlns="http://schemas.openxmlformats.org/spreadsheetml/2006/main" count="2260" uniqueCount="812">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</sst>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150</v>
      </c>
      <c r="Y30" s="562">
        <f t="shared" si="0"/>
        <v>151.20000000000002</v>
      </c>
      <c r="Z30" s="36">
        <f t="shared" si="1"/>
        <v>0.54683999999999999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265</v>
      </c>
      <c r="BN30" s="64">
        <f t="shared" si="3"/>
        <v>267.12000000000006</v>
      </c>
      <c r="BO30" s="64">
        <f t="shared" si="4"/>
        <v>0.45787545787545786</v>
      </c>
      <c r="BP30" s="64">
        <f t="shared" si="5"/>
        <v>0.46153846153846168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83.333333333333329</v>
      </c>
      <c r="Y32" s="563">
        <f>IFERROR(Y26/H26,"0")+IFERROR(Y27/H27,"0")+IFERROR(Y28/H28,"0")+IFERROR(Y29/H29,"0")+IFERROR(Y30/H30,"0")+IFERROR(Y31/H31,"0")</f>
        <v>84.000000000000014</v>
      </c>
      <c r="Z32" s="563">
        <f>IFERROR(IF(Z26="",0,Z26),"0")+IFERROR(IF(Z27="",0,Z27),"0")+IFERROR(IF(Z28="",0,Z28),"0")+IFERROR(IF(Z29="",0,Z29),"0")+IFERROR(IF(Z30="",0,Z30),"0")+IFERROR(IF(Z31="",0,Z31),"0")</f>
        <v>0.54683999999999999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150</v>
      </c>
      <c r="Y33" s="563">
        <f>IFERROR(SUM(Y26:Y31),"0")</f>
        <v>151.20000000000002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160</v>
      </c>
      <c r="Y42" s="562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40</v>
      </c>
      <c r="Y44" s="563">
        <f>IFERROR(Y41/H41,"0")+IFERROR(Y42/H42,"0")+IFERROR(Y43/H43,"0")</f>
        <v>40</v>
      </c>
      <c r="Z44" s="563">
        <f>IFERROR(IF(Z41="",0,Z41),"0")+IFERROR(IF(Z42="",0,Z42),"0")+IFERROR(IF(Z43="",0,Z43),"0")</f>
        <v>0.36080000000000001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160</v>
      </c>
      <c r="Y45" s="563">
        <f>IFERROR(SUM(Y41:Y43),"0")</f>
        <v>160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105</v>
      </c>
      <c r="Y47" s="562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58.333333333333329</v>
      </c>
      <c r="Y48" s="563">
        <f>IFERROR(Y47/H47,"0")</f>
        <v>59</v>
      </c>
      <c r="Z48" s="563">
        <f>IFERROR(IF(Z47="",0,Z47),"0")</f>
        <v>0.38408999999999999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105</v>
      </c>
      <c r="Y49" s="563">
        <f>IFERROR(SUM(Y47:Y47),"0")</f>
        <v>106.2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157.5</v>
      </c>
      <c r="Y64" s="562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58.333333333333329</v>
      </c>
      <c r="Y65" s="563">
        <f>IFERROR(Y61/H61,"0")+IFERROR(Y62/H62,"0")+IFERROR(Y63/H63,"0")+IFERROR(Y64/H64,"0")</f>
        <v>59</v>
      </c>
      <c r="Z65" s="563">
        <f>IFERROR(IF(Z61="",0,Z61),"0")+IFERROR(IF(Z62="",0,Z62),"0")+IFERROR(IF(Z63="",0,Z63),"0")+IFERROR(IF(Z64="",0,Z64),"0")</f>
        <v>0.38408999999999999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157.5</v>
      </c>
      <c r="Y66" s="563">
        <f>IFERROR(SUM(Y61:Y64),"0")</f>
        <v>159.30000000000001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105</v>
      </c>
      <c r="Y77" s="562">
        <f t="shared" si="11"/>
        <v>106.2</v>
      </c>
      <c r="Z77" s="36">
        <f>IFERROR(IF(Y77=0,"",ROUNDUP(Y77/H77,0)*0.00651),"")</f>
        <v>0.38408999999999999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119.35</v>
      </c>
      <c r="BN77" s="64">
        <f t="shared" si="13"/>
        <v>120.71399999999998</v>
      </c>
      <c r="BO77" s="64">
        <f t="shared" si="14"/>
        <v>0.32051282051282048</v>
      </c>
      <c r="BP77" s="64">
        <f t="shared" si="15"/>
        <v>0.32417582417582419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120</v>
      </c>
      <c r="Y79" s="562">
        <f t="shared" si="11"/>
        <v>120.60000000000001</v>
      </c>
      <c r="Z79" s="36">
        <f>IFERROR(IF(Y79=0,"",ROUNDUP(Y79/H79,0)*0.00651),"")</f>
        <v>0.43617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132</v>
      </c>
      <c r="BN79" s="64">
        <f t="shared" si="13"/>
        <v>132.66</v>
      </c>
      <c r="BO79" s="64">
        <f t="shared" si="14"/>
        <v>0.36630036630036633</v>
      </c>
      <c r="BP79" s="64">
        <f t="shared" si="15"/>
        <v>0.36813186813186816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125</v>
      </c>
      <c r="Y80" s="563">
        <f>IFERROR(Y74/H74,"0")+IFERROR(Y75/H75,"0")+IFERROR(Y76/H76,"0")+IFERROR(Y77/H77,"0")+IFERROR(Y78/H78,"0")+IFERROR(Y79/H79,"0")</f>
        <v>126</v>
      </c>
      <c r="Z80" s="563">
        <f>IFERROR(IF(Z74="",0,Z74),"0")+IFERROR(IF(Z75="",0,Z75),"0")+IFERROR(IF(Z76="",0,Z76),"0")+IFERROR(IF(Z77="",0,Z77),"0")+IFERROR(IF(Z78="",0,Z78),"0")+IFERROR(IF(Z79="",0,Z79),"0")</f>
        <v>0.82025999999999999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225</v>
      </c>
      <c r="Y81" s="563">
        <f>IFERROR(SUM(Y74:Y79),"0")</f>
        <v>226.8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160</v>
      </c>
      <c r="Y84" s="562">
        <f>IFERROR(IF(X84="",0,CEILING((X84/$H84),1)*$H84),"")</f>
        <v>160.79999999999998</v>
      </c>
      <c r="Z84" s="36">
        <f>IFERROR(IF(Y84=0,"",ROUNDUP(Y84/H84,0)*0.00902),"")</f>
        <v>0.60433999999999999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174</v>
      </c>
      <c r="BN84" s="64">
        <f>IFERROR(Y84*I84/H84,"0")</f>
        <v>174.86999999999998</v>
      </c>
      <c r="BO84" s="64">
        <f>IFERROR(1/J84*(X84/H84),"0")</f>
        <v>0.50505050505050508</v>
      </c>
      <c r="BP84" s="64">
        <f>IFERROR(1/J84*(Y84/H84),"0")</f>
        <v>0.50757575757575757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66.666666666666671</v>
      </c>
      <c r="Y85" s="563">
        <f>IFERROR(Y83/H83,"0")+IFERROR(Y84/H84,"0")</f>
        <v>67</v>
      </c>
      <c r="Z85" s="563">
        <f>IFERROR(IF(Z83="",0,Z83),"0")+IFERROR(IF(Z84="",0,Z84),"0")</f>
        <v>0.60433999999999999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160</v>
      </c>
      <c r="Y86" s="563">
        <f>IFERROR(SUM(Y83:Y84),"0")</f>
        <v>160.79999999999998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105</v>
      </c>
      <c r="Y120" s="562">
        <f>IFERROR(IF(X120="",0,CEILING((X120/$H120),1)*$H120),"")</f>
        <v>106.2</v>
      </c>
      <c r="Z120" s="36">
        <f>IFERROR(IF(Y120=0,"",ROUNDUP(Y120/H120,0)*0.00651),"")</f>
        <v>0.38408999999999999</v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115.5</v>
      </c>
      <c r="BN120" s="64">
        <f>IFERROR(Y120*I120/H120,"0")</f>
        <v>116.82000000000001</v>
      </c>
      <c r="BO120" s="64">
        <f>IFERROR(1/J120*(X120/H120),"0")</f>
        <v>0.32051282051282048</v>
      </c>
      <c r="BP120" s="64">
        <f>IFERROR(1/J120*(Y120/H120),"0")</f>
        <v>0.32417582417582419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58.333333333333329</v>
      </c>
      <c r="Y121" s="563">
        <f>IFERROR(Y117/H117,"0")+IFERROR(Y118/H118,"0")+IFERROR(Y119/H119,"0")+IFERROR(Y120/H120,"0")</f>
        <v>59</v>
      </c>
      <c r="Z121" s="563">
        <f>IFERROR(IF(Z117="",0,Z117),"0")+IFERROR(IF(Z118="",0,Z118),"0")+IFERROR(IF(Z119="",0,Z119),"0")+IFERROR(IF(Z120="",0,Z120),"0")</f>
        <v>0.38408999999999999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105</v>
      </c>
      <c r="Y122" s="563">
        <f>IFERROR(SUM(Y117:Y120),"0")</f>
        <v>106.2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125.4</v>
      </c>
      <c r="Y125" s="562">
        <f>IFERROR(IF(X125="",0,CEILING((X125/$H125),1)*$H125),"")</f>
        <v>126.72</v>
      </c>
      <c r="Z125" s="36">
        <f>IFERROR(IF(Y125=0,"",ROUNDUP(Y125/H125,0)*0.00651),"")</f>
        <v>0.41664000000000001</v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141.74</v>
      </c>
      <c r="BN125" s="64">
        <f>IFERROR(Y125*I125/H125,"0")</f>
        <v>143.232</v>
      </c>
      <c r="BO125" s="64">
        <f>IFERROR(1/J125*(X125/H125),"0")</f>
        <v>0.34798534798534803</v>
      </c>
      <c r="BP125" s="64">
        <f>IFERROR(1/J125*(Y125/H125),"0")</f>
        <v>0.35164835164835168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63.333333333333336</v>
      </c>
      <c r="Y126" s="563">
        <f>IFERROR(Y124/H124,"0")+IFERROR(Y125/H125,"0")</f>
        <v>64</v>
      </c>
      <c r="Z126" s="563">
        <f>IFERROR(IF(Z124="",0,Z124),"0")+IFERROR(IF(Z125="",0,Z125),"0")</f>
        <v>0.41664000000000001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125.4</v>
      </c>
      <c r="Y127" s="563">
        <f>IFERROR(SUM(Y124:Y125),"0")</f>
        <v>126.72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160</v>
      </c>
      <c r="Y211" s="562">
        <f t="shared" si="26"/>
        <v>160.79999999999998</v>
      </c>
      <c r="Z211" s="36">
        <f t="shared" si="31"/>
        <v>0.43617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176.80000000000004</v>
      </c>
      <c r="BN211" s="64">
        <f t="shared" si="28"/>
        <v>177.684</v>
      </c>
      <c r="BO211" s="64">
        <f t="shared" si="29"/>
        <v>0.36630036630036633</v>
      </c>
      <c r="BP211" s="64">
        <f t="shared" si="30"/>
        <v>0.36813186813186816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200</v>
      </c>
      <c r="Y212" s="562">
        <f t="shared" si="26"/>
        <v>201.6</v>
      </c>
      <c r="Z212" s="36">
        <f t="shared" si="31"/>
        <v>0.54683999999999999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150</v>
      </c>
      <c r="Y215" s="563">
        <f>IFERROR(Y206/H206,"0")+IFERROR(Y207/H207,"0")+IFERROR(Y208/H208,"0")+IFERROR(Y209/H209,"0")+IFERROR(Y210/H210,"0")+IFERROR(Y211/H211,"0")+IFERROR(Y212/H212,"0")+IFERROR(Y213/H213,"0")+IFERROR(Y214/H214,"0")</f>
        <v>151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0.98300999999999994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360</v>
      </c>
      <c r="Y216" s="563">
        <f>IFERROR(SUM(Y206:Y214),"0")</f>
        <v>362.4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200</v>
      </c>
      <c r="Y227" s="562">
        <f t="shared" si="32"/>
        <v>200</v>
      </c>
      <c r="Z227" s="36">
        <f>IFERROR(IF(Y227=0,"",ROUNDUP(Y227/H227,0)*0.00902),"")</f>
        <v>0.45100000000000001</v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210.5</v>
      </c>
      <c r="BN227" s="64">
        <f t="shared" si="34"/>
        <v>210.5</v>
      </c>
      <c r="BO227" s="64">
        <f t="shared" si="35"/>
        <v>0.37878787878787878</v>
      </c>
      <c r="BP227" s="64">
        <f t="shared" si="36"/>
        <v>0.37878787878787878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180</v>
      </c>
      <c r="Y230" s="562">
        <f t="shared" si="32"/>
        <v>180</v>
      </c>
      <c r="Z230" s="36">
        <f>IFERROR(IF(Y230=0,"",ROUNDUP(Y230/H230,0)*0.00902),"")</f>
        <v>0.40590000000000004</v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189.45</v>
      </c>
      <c r="BN230" s="64">
        <f t="shared" si="34"/>
        <v>189.45</v>
      </c>
      <c r="BO230" s="64">
        <f t="shared" si="35"/>
        <v>0.34090909090909094</v>
      </c>
      <c r="BP230" s="64">
        <f t="shared" si="36"/>
        <v>0.34090909090909094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95</v>
      </c>
      <c r="Y231" s="563">
        <f>IFERROR(Y224/H224,"0")+IFERROR(Y225/H225,"0")+IFERROR(Y226/H226,"0")+IFERROR(Y227/H227,"0")+IFERROR(Y228/H228,"0")+IFERROR(Y229/H229,"0")+IFERROR(Y230/H230,"0")</f>
        <v>95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0.8569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380</v>
      </c>
      <c r="Y232" s="563">
        <f>IFERROR(SUM(Y224:Y230),"0")</f>
        <v>380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160</v>
      </c>
      <c r="Y255" s="562">
        <f>IFERROR(IF(X255="",0,CEILING((X255/$H255),1)*$H255),"")</f>
        <v>160</v>
      </c>
      <c r="Z255" s="36">
        <f>IFERROR(IF(Y255=0,"",ROUNDUP(Y255/H255,0)*0.00902),"")</f>
        <v>0.36080000000000001</v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168.4</v>
      </c>
      <c r="BN255" s="64">
        <f>IFERROR(Y255*I255/H255,"0")</f>
        <v>168.4</v>
      </c>
      <c r="BO255" s="64">
        <f>IFERROR(1/J255*(X255/H255),"0")</f>
        <v>0.30303030303030304</v>
      </c>
      <c r="BP255" s="64">
        <f>IFERROR(1/J255*(Y255/H255),"0")</f>
        <v>0.30303030303030304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40</v>
      </c>
      <c r="Y256" s="563">
        <f>IFERROR(Y251/H251,"0")+IFERROR(Y252/H252,"0")+IFERROR(Y253/H253,"0")+IFERROR(Y254/H254,"0")+IFERROR(Y255/H255,"0")</f>
        <v>40</v>
      </c>
      <c r="Z256" s="563">
        <f>IFERROR(IF(Z251="",0,Z251),"0")+IFERROR(IF(Z252="",0,Z252),"0")+IFERROR(IF(Z253="",0,Z253),"0")+IFERROR(IF(Z254="",0,Z254),"0")+IFERROR(IF(Z255="",0,Z255),"0")</f>
        <v>0.36080000000000001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160</v>
      </c>
      <c r="Y257" s="563">
        <f>IFERROR(SUM(Y251:Y255),"0")</f>
        <v>160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140</v>
      </c>
      <c r="Y269" s="562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154.70000000000002</v>
      </c>
      <c r="BN269" s="64">
        <f>IFERROR(Y269*I269/H269,"0")</f>
        <v>156.46800000000002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140</v>
      </c>
      <c r="Y270" s="562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116.66666666666667</v>
      </c>
      <c r="Y271" s="563">
        <f>IFERROR(Y268/H268,"0")+IFERROR(Y269/H269,"0")+IFERROR(Y270/H270,"0")</f>
        <v>118</v>
      </c>
      <c r="Z271" s="563">
        <f>IFERROR(IF(Z268="",0,Z268),"0")+IFERROR(IF(Z269="",0,Z269),"0")+IFERROR(IF(Z270="",0,Z270),"0")</f>
        <v>0.76817999999999997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280</v>
      </c>
      <c r="Y272" s="563">
        <f>IFERROR(SUM(Y268:Y270),"0")</f>
        <v>283.2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168</v>
      </c>
      <c r="Y279" s="562">
        <f>IFERROR(IF(X279="",0,CEILING((X279/$H279),1)*$H279),"")</f>
        <v>169.20000000000002</v>
      </c>
      <c r="Z279" s="36">
        <f>IFERROR(IF(Y279=0,"",ROUNDUP(Y279/H279,0)*0.00902),"")</f>
        <v>0.42393999999999998</v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177.8</v>
      </c>
      <c r="BN279" s="64">
        <f>IFERROR(Y279*I279/H279,"0")</f>
        <v>179.07000000000002</v>
      </c>
      <c r="BO279" s="64">
        <f>IFERROR(1/J279*(X279/H279),"0")</f>
        <v>0.35353535353535354</v>
      </c>
      <c r="BP279" s="64">
        <f>IFERROR(1/J279*(Y279/H279),"0")</f>
        <v>0.35606060606060613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46.666666666666664</v>
      </c>
      <c r="Y280" s="563">
        <f>IFERROR(Y279/H279,"0")</f>
        <v>47.000000000000007</v>
      </c>
      <c r="Z280" s="563">
        <f>IFERROR(IF(Z279="",0,Z279),"0")</f>
        <v>0.42393999999999998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168</v>
      </c>
      <c r="Y281" s="563">
        <f>IFERROR(SUM(Y279:Y279),"0")</f>
        <v>169.20000000000002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180</v>
      </c>
      <c r="Y295" s="562">
        <f t="shared" si="37"/>
        <v>180</v>
      </c>
      <c r="Z295" s="36">
        <f>IFERROR(IF(Y295=0,"",ROUNDUP(Y295/H295,0)*0.00902),"")</f>
        <v>0.40590000000000004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189.45</v>
      </c>
      <c r="BN295" s="64">
        <f t="shared" si="39"/>
        <v>189.45</v>
      </c>
      <c r="BO295" s="64">
        <f t="shared" si="40"/>
        <v>0.34090909090909094</v>
      </c>
      <c r="BP295" s="64">
        <f t="shared" si="41"/>
        <v>0.34090909090909094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45</v>
      </c>
      <c r="Y296" s="563">
        <f>IFERROR(Y289/H289,"0")+IFERROR(Y290/H290,"0")+IFERROR(Y291/H291,"0")+IFERROR(Y292/H292,"0")+IFERROR(Y293/H293,"0")+IFERROR(Y294/H294,"0")+IFERROR(Y295/H295,"0")</f>
        <v>45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0.40590000000000004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180</v>
      </c>
      <c r="Y297" s="563">
        <f>IFERROR(SUM(Y289:Y295),"0")</f>
        <v>180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140</v>
      </c>
      <c r="Y303" s="562">
        <f t="shared" si="42"/>
        <v>140.70000000000002</v>
      </c>
      <c r="Z303" s="36">
        <f>IFERROR(IF(Y303=0,"",ROUNDUP(Y303/H303,0)*0.00502),"")</f>
        <v>0.33634000000000003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146.66666666666666</v>
      </c>
      <c r="BN303" s="64">
        <f t="shared" si="44"/>
        <v>147.40000000000003</v>
      </c>
      <c r="BO303" s="64">
        <f t="shared" si="45"/>
        <v>0.28490028490028491</v>
      </c>
      <c r="BP303" s="64">
        <f t="shared" si="46"/>
        <v>0.28632478632478636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60</v>
      </c>
      <c r="Y305" s="562">
        <f t="shared" si="42"/>
        <v>61.2</v>
      </c>
      <c r="Z305" s="36">
        <f>IFERROR(IF(Y305=0,"",ROUNDUP(Y305/H305,0)*0.00651),"")</f>
        <v>0.22134000000000001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67.600000000000009</v>
      </c>
      <c r="BN305" s="64">
        <f t="shared" si="44"/>
        <v>68.951999999999998</v>
      </c>
      <c r="BO305" s="64">
        <f t="shared" si="45"/>
        <v>0.18315018315018317</v>
      </c>
      <c r="BP305" s="64">
        <f t="shared" si="46"/>
        <v>0.18681318681318682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100</v>
      </c>
      <c r="Y306" s="563">
        <f>IFERROR(Y299/H299,"0")+IFERROR(Y300/H300,"0")+IFERROR(Y301/H301,"0")+IFERROR(Y302/H302,"0")+IFERROR(Y303/H303,"0")+IFERROR(Y304/H304,"0")+IFERROR(Y305/H305,"0")</f>
        <v>101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0.55768000000000006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200</v>
      </c>
      <c r="Y307" s="563">
        <f>IFERROR(SUM(Y299:Y305),"0")</f>
        <v>201.90000000000003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0</v>
      </c>
      <c r="Y318" s="562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0</v>
      </c>
      <c r="Y320" s="563">
        <f>IFERROR(Y317/H317,"0")+IFERROR(Y318/H318,"0")+IFERROR(Y319/H319,"0")</f>
        <v>0</v>
      </c>
      <c r="Z320" s="563">
        <f>IFERROR(IF(Z317="",0,Z317),"0")+IFERROR(IF(Z318="",0,Z318),"0")+IFERROR(IF(Z319="",0,Z319),"0")</f>
        <v>0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0</v>
      </c>
      <c r="Y321" s="563">
        <f>IFERROR(SUM(Y317:Y319),"0")</f>
        <v>0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38</v>
      </c>
      <c r="Y332" s="562">
        <f>IFERROR(IF(X332="",0,CEILING((X332/$H332),1)*$H332),"")</f>
        <v>38</v>
      </c>
      <c r="Z332" s="36">
        <f>IFERROR(IF(Y332=0,"",ROUNDUP(Y332/H332,0)*0.00474),"")</f>
        <v>9.0060000000000001E-2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42.56</v>
      </c>
      <c r="BN332" s="64">
        <f>IFERROR(Y332*I332/H332,"0")</f>
        <v>42.56</v>
      </c>
      <c r="BO332" s="64">
        <f>IFERROR(1/J332*(X332/H332),"0")</f>
        <v>7.9831932773109238E-2</v>
      </c>
      <c r="BP332" s="64">
        <f>IFERROR(1/J332*(Y332/H332),"0")</f>
        <v>7.9831932773109238E-2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19</v>
      </c>
      <c r="Y333" s="563">
        <f>IFERROR(Y330/H330,"0")+IFERROR(Y331/H331,"0")+IFERROR(Y332/H332,"0")</f>
        <v>19</v>
      </c>
      <c r="Z333" s="563">
        <f>IFERROR(IF(Z330="",0,Z330),"0")+IFERROR(IF(Z331="",0,Z331),"0")+IFERROR(IF(Z332="",0,Z332),"0")</f>
        <v>9.0060000000000001E-2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38</v>
      </c>
      <c r="Y334" s="563">
        <f>IFERROR(SUM(Y330:Y332),"0")</f>
        <v>38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157.5</v>
      </c>
      <c r="Y338" s="562">
        <f>IFERROR(IF(X338="",0,CEILING((X338/$H338),1)*$H338),"")</f>
        <v>157.5</v>
      </c>
      <c r="Z338" s="36">
        <f>IFERROR(IF(Y338=0,"",ROUNDUP(Y338/H338,0)*0.00651),"")</f>
        <v>0.48825000000000002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176.39999999999998</v>
      </c>
      <c r="BN338" s="64">
        <f>IFERROR(Y338*I338/H338,"0")</f>
        <v>176.39999999999998</v>
      </c>
      <c r="BO338" s="64">
        <f>IFERROR(1/J338*(X338/H338),"0")</f>
        <v>0.41208791208791212</v>
      </c>
      <c r="BP338" s="64">
        <f>IFERROR(1/J338*(Y338/H338),"0")</f>
        <v>0.41208791208791212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122.5</v>
      </c>
      <c r="Y339" s="562">
        <f>IFERROR(IF(X339="",0,CEILING((X339/$H339),1)*$H339),"")</f>
        <v>123.9</v>
      </c>
      <c r="Z339" s="36">
        <f>IFERROR(IF(Y339=0,"",ROUNDUP(Y339/H339,0)*0.00651),"")</f>
        <v>0.38408999999999999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136.49999999999997</v>
      </c>
      <c r="BN339" s="64">
        <f>IFERROR(Y339*I339/H339,"0")</f>
        <v>138.06</v>
      </c>
      <c r="BO339" s="64">
        <f>IFERROR(1/J339*(X339/H339),"0")</f>
        <v>0.32051282051282048</v>
      </c>
      <c r="BP339" s="64">
        <f>IFERROR(1/J339*(Y339/H339),"0")</f>
        <v>0.32417582417582419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133.33333333333331</v>
      </c>
      <c r="Y340" s="563">
        <f>IFERROR(Y337/H337,"0")+IFERROR(Y338/H338,"0")+IFERROR(Y339/H339,"0")</f>
        <v>134</v>
      </c>
      <c r="Z340" s="563">
        <f>IFERROR(IF(Z337="",0,Z337),"0")+IFERROR(IF(Z338="",0,Z338),"0")+IFERROR(IF(Z339="",0,Z339),"0")</f>
        <v>0.87234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280</v>
      </c>
      <c r="Y341" s="563">
        <f>IFERROR(SUM(Y337:Y339),"0")</f>
        <v>281.39999999999998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200</v>
      </c>
      <c r="Y351" s="562">
        <f t="shared" si="47"/>
        <v>200</v>
      </c>
      <c r="Z351" s="36">
        <f>IFERROR(IF(Y351=0,"",ROUNDUP(Y351/H351,0)*0.00902),"")</f>
        <v>0.36080000000000001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208.4</v>
      </c>
      <c r="BN351" s="64">
        <f t="shared" si="49"/>
        <v>208.4</v>
      </c>
      <c r="BO351" s="64">
        <f t="shared" si="50"/>
        <v>0.30303030303030304</v>
      </c>
      <c r="BP351" s="64">
        <f t="shared" si="51"/>
        <v>0.30303030303030304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40</v>
      </c>
      <c r="Y352" s="563">
        <f>IFERROR(Y345/H345,"0")+IFERROR(Y346/H346,"0")+IFERROR(Y347/H347,"0")+IFERROR(Y348/H348,"0")+IFERROR(Y349/H349,"0")+IFERROR(Y350/H350,"0")+IFERROR(Y351/H351,"0")</f>
        <v>40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0.36080000000000001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200</v>
      </c>
      <c r="Y353" s="563">
        <f>IFERROR(SUM(Y345:Y351),"0")</f>
        <v>200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0</v>
      </c>
      <c r="Y355" s="562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200</v>
      </c>
      <c r="Y356" s="562">
        <f>IFERROR(IF(X356="",0,CEILING((X356/$H356),1)*$H356),"")</f>
        <v>200</v>
      </c>
      <c r="Z356" s="36">
        <f>IFERROR(IF(Y356=0,"",ROUNDUP(Y356/H356,0)*0.00902),"")</f>
        <v>0.45100000000000001</v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210.5</v>
      </c>
      <c r="BN356" s="64">
        <f>IFERROR(Y356*I356/H356,"0")</f>
        <v>210.5</v>
      </c>
      <c r="BO356" s="64">
        <f>IFERROR(1/J356*(X356/H356),"0")</f>
        <v>0.37878787878787878</v>
      </c>
      <c r="BP356" s="64">
        <f>IFERROR(1/J356*(Y356/H356),"0")</f>
        <v>0.37878787878787878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50</v>
      </c>
      <c r="Y357" s="563">
        <f>IFERROR(Y355/H355,"0")+IFERROR(Y356/H356,"0")</f>
        <v>50</v>
      </c>
      <c r="Z357" s="563">
        <f>IFERROR(IF(Z355="",0,Z355),"0")+IFERROR(IF(Z356="",0,Z356),"0")</f>
        <v>0.45100000000000001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200</v>
      </c>
      <c r="Y358" s="563">
        <f>IFERROR(SUM(Y355:Y356),"0")</f>
        <v>200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157.5</v>
      </c>
      <c r="Y397" s="562">
        <f t="shared" si="52"/>
        <v>157.5</v>
      </c>
      <c r="Z397" s="36">
        <f t="shared" si="57"/>
        <v>0.3765</v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167.25</v>
      </c>
      <c r="BN397" s="64">
        <f t="shared" si="54"/>
        <v>167.25</v>
      </c>
      <c r="BO397" s="64">
        <f t="shared" si="55"/>
        <v>0.32051282051282054</v>
      </c>
      <c r="BP397" s="64">
        <f t="shared" si="56"/>
        <v>0.32051282051282054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105</v>
      </c>
      <c r="Y398" s="562">
        <f t="shared" si="52"/>
        <v>105</v>
      </c>
      <c r="Z398" s="36">
        <f t="shared" si="57"/>
        <v>0.251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111.5</v>
      </c>
      <c r="BN398" s="64">
        <f t="shared" si="54"/>
        <v>111.5</v>
      </c>
      <c r="BO398" s="64">
        <f t="shared" si="55"/>
        <v>0.21367521367521369</v>
      </c>
      <c r="BP398" s="64">
        <f t="shared" si="56"/>
        <v>0.21367521367521369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105</v>
      </c>
      <c r="Y400" s="562">
        <f t="shared" si="52"/>
        <v>105</v>
      </c>
      <c r="Z400" s="36">
        <f t="shared" si="57"/>
        <v>0.251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111.5</v>
      </c>
      <c r="BN400" s="64">
        <f t="shared" si="54"/>
        <v>111.5</v>
      </c>
      <c r="BO400" s="64">
        <f t="shared" si="55"/>
        <v>0.21367521367521369</v>
      </c>
      <c r="BP400" s="64">
        <f t="shared" si="56"/>
        <v>0.21367521367521369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105</v>
      </c>
      <c r="Y401" s="562">
        <f t="shared" si="52"/>
        <v>105</v>
      </c>
      <c r="Z401" s="36">
        <f t="shared" si="57"/>
        <v>0.251</v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111.5</v>
      </c>
      <c r="BN401" s="64">
        <f t="shared" si="54"/>
        <v>111.5</v>
      </c>
      <c r="BO401" s="64">
        <f t="shared" si="55"/>
        <v>0.21367521367521369</v>
      </c>
      <c r="BP401" s="64">
        <f t="shared" si="56"/>
        <v>0.21367521367521369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225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225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1.1294999999999999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472.5</v>
      </c>
      <c r="Y403" s="563">
        <f>IFERROR(SUM(Y392:Y401),"0")</f>
        <v>472.5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180</v>
      </c>
      <c r="Y405" s="562">
        <f>IFERROR(IF(X405="",0,CEILING((X405/$H405),1)*$H405),"")</f>
        <v>180</v>
      </c>
      <c r="Z405" s="36">
        <f>IFERROR(IF(Y405=0,"",ROUNDUP(Y405/H405,0)*0.00902),"")</f>
        <v>0.67649999999999999</v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198.45</v>
      </c>
      <c r="BN405" s="64">
        <f>IFERROR(Y405*I405/H405,"0")</f>
        <v>198.45</v>
      </c>
      <c r="BO405" s="64">
        <f>IFERROR(1/J405*(X405/H405),"0")</f>
        <v>0.56818181818181823</v>
      </c>
      <c r="BP405" s="64">
        <f>IFERROR(1/J405*(Y405/H405),"0")</f>
        <v>0.56818181818181823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99</v>
      </c>
      <c r="Y406" s="562">
        <f>IFERROR(IF(X406="",0,CEILING((X406/$H406),1)*$H406),"")</f>
        <v>99</v>
      </c>
      <c r="Z406" s="36">
        <f>IFERROR(IF(Y406=0,"",ROUNDUP(Y406/H406,0)*0.00651),"")</f>
        <v>0.32550000000000001</v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111.9</v>
      </c>
      <c r="BN406" s="64">
        <f>IFERROR(Y406*I406/H406,"0")</f>
        <v>111.9</v>
      </c>
      <c r="BO406" s="64">
        <f>IFERROR(1/J406*(X406/H406),"0")</f>
        <v>0.27472527472527475</v>
      </c>
      <c r="BP406" s="64">
        <f>IFERROR(1/J406*(Y406/H406),"0")</f>
        <v>0.27472527472527475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125</v>
      </c>
      <c r="Y407" s="563">
        <f>IFERROR(Y405/H405,"0")+IFERROR(Y406/H406,"0")</f>
        <v>125</v>
      </c>
      <c r="Z407" s="563">
        <f>IFERROR(IF(Z405="",0,Z405),"0")+IFERROR(IF(Z406="",0,Z406),"0")</f>
        <v>1.002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279</v>
      </c>
      <c r="Y408" s="563">
        <f>IFERROR(SUM(Y405:Y406),"0")</f>
        <v>279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180</v>
      </c>
      <c r="Y446" s="562">
        <f t="shared" si="58"/>
        <v>180</v>
      </c>
      <c r="Z446" s="36">
        <f>IFERROR(IF(Y446=0,"",ROUNDUP(Y446/H446,0)*0.00902),"")</f>
        <v>0.45100000000000001</v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190.49999999999997</v>
      </c>
      <c r="BN446" s="64">
        <f t="shared" si="61"/>
        <v>190.49999999999997</v>
      </c>
      <c r="BO446" s="64">
        <f t="shared" si="62"/>
        <v>0.37878787878787878</v>
      </c>
      <c r="BP446" s="64">
        <f t="shared" si="63"/>
        <v>0.37878787878787878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50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0.45100000000000001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180</v>
      </c>
      <c r="Y449" s="563">
        <f>IFERROR(SUM(Y434:Y447),"0")</f>
        <v>180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4565.3999999999996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4584.82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5029.3166666666657</v>
      </c>
      <c r="Y508" s="563">
        <f>IFERROR(SUM(BN22:BN504),"0")</f>
        <v>5051.4379999999992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11</v>
      </c>
      <c r="Y509" s="38">
        <f>ROUNDUP(SUM(BP22:BP504),0)</f>
        <v>11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5304.3166666666657</v>
      </c>
      <c r="Y510" s="563">
        <f>GrossWeightTotalR+PalletQtyTotalR*25</f>
        <v>5326.4379999999992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1788.9999999999998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1798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12.614260000000002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151.20000000000002</v>
      </c>
      <c r="C517" s="46">
        <f>IFERROR(Y41*1,"0")+IFERROR(Y42*1,"0")+IFERROR(Y43*1,"0")+IFERROR(Y47*1,"0")</f>
        <v>266.2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546.9</v>
      </c>
      <c r="E517" s="46">
        <f>IFERROR(Y89*1,"0")+IFERROR(Y90*1,"0")+IFERROR(Y91*1,"0")+IFERROR(Y95*1,"0")+IFERROR(Y96*1,"0")+IFERROR(Y97*1,"0")+IFERROR(Y98*1,"0")+IFERROR(Y99*1,"0")</f>
        <v>0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232.92000000000002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362.4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380</v>
      </c>
      <c r="L517" s="46">
        <f>IFERROR(Y251*1,"0")+IFERROR(Y252*1,"0")+IFERROR(Y253*1,"0")+IFERROR(Y254*1,"0")+IFERROR(Y255*1,"0")</f>
        <v>160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283.2</v>
      </c>
      <c r="P517" s="46">
        <f>IFERROR(Y275*1,"0")+IFERROR(Y279*1,"0")</f>
        <v>169.20000000000002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419.90000000000003</v>
      </c>
      <c r="S517" s="46">
        <f>IFERROR(Y337*1,"0")+IFERROR(Y338*1,"0")+IFERROR(Y339*1,"0")</f>
        <v>281.39999999999998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400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751.5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180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2025-08-01T07:00:43Z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