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C0A62531-A611-4DC6-BFB7-0BC2DC7943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85" i="1" l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Z177" i="1"/>
  <c r="BP175" i="1"/>
  <c r="BN175" i="1"/>
  <c r="Z175" i="1"/>
  <c r="BP196" i="1"/>
  <c r="BN196" i="1"/>
  <c r="Z196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BP324" i="1"/>
  <c r="BN324" i="1"/>
  <c r="Z324" i="1"/>
  <c r="Z326" i="1" s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F516" i="1"/>
  <c r="F9" i="1"/>
  <c r="J9" i="1"/>
  <c r="B516" i="1"/>
  <c r="X507" i="1"/>
  <c r="X509" i="1" s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Z171" i="1" s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Z203" i="1" s="1"/>
  <c r="BP202" i="1"/>
  <c r="BN202" i="1"/>
  <c r="Z202" i="1"/>
  <c r="BP243" i="1"/>
  <c r="BN243" i="1"/>
  <c r="Z243" i="1"/>
  <c r="Y247" i="1"/>
  <c r="BP252" i="1"/>
  <c r="BN252" i="1"/>
  <c r="Z252" i="1"/>
  <c r="Z256" i="1" s="1"/>
  <c r="Y256" i="1"/>
  <c r="Z264" i="1"/>
  <c r="BP261" i="1"/>
  <c r="BN261" i="1"/>
  <c r="Z261" i="1"/>
  <c r="Y264" i="1"/>
  <c r="BP337" i="1"/>
  <c r="BN337" i="1"/>
  <c r="Z337" i="1"/>
  <c r="Z339" i="1" s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Z319" i="1" s="1"/>
  <c r="Y327" i="1"/>
  <c r="BP330" i="1"/>
  <c r="BN330" i="1"/>
  <c r="Z330" i="1"/>
  <c r="Z332" i="1" s="1"/>
  <c r="S516" i="1"/>
  <c r="BP345" i="1"/>
  <c r="BN345" i="1"/>
  <c r="Z345" i="1"/>
  <c r="BP349" i="1"/>
  <c r="BN349" i="1"/>
  <c r="Z349" i="1"/>
  <c r="Z351" i="1" s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373" i="1"/>
  <c r="Z313" i="1"/>
  <c r="Z215" i="1"/>
  <c r="Z469" i="1"/>
  <c r="Z453" i="1"/>
  <c r="Z418" i="1"/>
  <c r="Z80" i="1"/>
  <c r="Z44" i="1"/>
  <c r="Z511" i="1" s="1"/>
  <c r="Y506" i="1"/>
  <c r="Z114" i="1"/>
  <c r="Z71" i="1"/>
  <c r="Z401" i="1"/>
  <c r="Z305" i="1"/>
  <c r="Z92" i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<sst xmlns="http://schemas.openxmlformats.org/spreadsheetml/2006/main" count="2251" uniqueCount="809">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</sst>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0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45872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100</v>
      </c>
      <c r="Y41" s="56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240</v>
      </c>
      <c r="Y42" s="560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69.259259259259267</v>
      </c>
      <c r="Y44" s="561">
        <f>IFERROR(Y41/H41,"0")+IFERROR(Y42/H42,"0")+IFERROR(Y43/H43,"0")</f>
        <v>70</v>
      </c>
      <c r="Z44" s="561">
        <f>IFERROR(IF(Z41="",0,Z41),"0")+IFERROR(IF(Z42="",0,Z42),"0")+IFERROR(IF(Z43="",0,Z43),"0")</f>
        <v>0.73099999999999998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340</v>
      </c>
      <c r="Y45" s="561">
        <f>IFERROR(SUM(Y41:Y43),"0")</f>
        <v>348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200</v>
      </c>
      <c r="Y53" s="560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540</v>
      </c>
      <c r="Y57" s="560">
        <f t="shared" si="6"/>
        <v>540</v>
      </c>
      <c r="Z57" s="36">
        <f>IFERROR(IF(Y57=0,"",ROUNDUP(Y57/H57,0)*0.00902),"")</f>
        <v>1.0824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565.20000000000005</v>
      </c>
      <c r="BN57" s="64">
        <f t="shared" si="8"/>
        <v>565.20000000000005</v>
      </c>
      <c r="BO57" s="64">
        <f t="shared" si="9"/>
        <v>0.90909090909090917</v>
      </c>
      <c r="BP57" s="64">
        <f t="shared" si="10"/>
        <v>0.90909090909090917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138.51851851851853</v>
      </c>
      <c r="Y58" s="561">
        <f>IFERROR(Y52/H52,"0")+IFERROR(Y53/H53,"0")+IFERROR(Y54/H54,"0")+IFERROR(Y55/H55,"0")+IFERROR(Y56/H56,"0")+IFERROR(Y57/H57,"0")</f>
        <v>139</v>
      </c>
      <c r="Z58" s="561">
        <f>IFERROR(IF(Z52="",0,Z52),"0")+IFERROR(IF(Z53="",0,Z53),"0")+IFERROR(IF(Z54="",0,Z54),"0")+IFERROR(IF(Z55="",0,Z55),"0")+IFERROR(IF(Z56="",0,Z56),"0")+IFERROR(IF(Z57="",0,Z57),"0")</f>
        <v>1.44302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740</v>
      </c>
      <c r="Y59" s="561">
        <f>IFERROR(SUM(Y52:Y57),"0")</f>
        <v>745.2</v>
      </c>
      <c r="Z59" s="37"/>
      <c r="AA59" s="562"/>
      <c r="AB59" s="562"/>
      <c r="AC59" s="562"/>
    </row>
    <row r="60" spans="1:68" ht="14.25" customHeight="1" x14ac:dyDescent="0.25">
      <c r="A60" s="574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180</v>
      </c>
      <c r="Y61" s="560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180</v>
      </c>
      <c r="Y64" s="560">
        <f>IFERROR(IF(X64="",0,CEILING((X64/$H64),1)*$H64),"")</f>
        <v>180.9</v>
      </c>
      <c r="Z64" s="36">
        <f>IFERROR(IF(Y64=0,"",ROUNDUP(Y64/H64,0)*0.00651),"")</f>
        <v>0.43617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191.99999999999997</v>
      </c>
      <c r="BN64" s="64">
        <f>IFERROR(Y64*I64/H64,"0")</f>
        <v>192.95999999999998</v>
      </c>
      <c r="BO64" s="64">
        <f>IFERROR(1/J64*(X64/H64),"0")</f>
        <v>0.36630036630036628</v>
      </c>
      <c r="BP64" s="64">
        <f>IFERROR(1/J64*(Y64/H64),"0")</f>
        <v>0.36813186813186816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83.333333333333314</v>
      </c>
      <c r="Y65" s="561">
        <f>IFERROR(Y61/H61,"0")+IFERROR(Y62/H62,"0")+IFERROR(Y63/H63,"0")+IFERROR(Y64/H64,"0")</f>
        <v>84</v>
      </c>
      <c r="Z65" s="561">
        <f>IFERROR(IF(Z61="",0,Z61),"0")+IFERROR(IF(Z62="",0,Z62),"0")+IFERROR(IF(Z63="",0,Z63),"0")+IFERROR(IF(Z64="",0,Z64),"0")</f>
        <v>0.75883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360</v>
      </c>
      <c r="Y66" s="561">
        <f>IFERROR(SUM(Y61:Y64),"0")</f>
        <v>364.5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30</v>
      </c>
      <c r="Y83" s="560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3.8461538461538463</v>
      </c>
      <c r="Y85" s="561">
        <f>IFERROR(Y83/H83,"0")+IFERROR(Y84/H84,"0")</f>
        <v>4</v>
      </c>
      <c r="Z85" s="561">
        <f>IFERROR(IF(Z83="",0,Z83),"0")+IFERROR(IF(Z84="",0,Z84),"0")</f>
        <v>7.5920000000000001E-2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30</v>
      </c>
      <c r="Y86" s="561">
        <f>IFERROR(SUM(Y83:Y84),"0")</f>
        <v>31.2</v>
      </c>
      <c r="Z86" s="37"/>
      <c r="AA86" s="562"/>
      <c r="AB86" s="562"/>
      <c r="AC86" s="562"/>
    </row>
    <row r="87" spans="1:68" ht="16.5" customHeight="1" x14ac:dyDescent="0.25">
      <c r="A87" s="582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450</v>
      </c>
      <c r="Y91" s="560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118.51851851851852</v>
      </c>
      <c r="Y92" s="561">
        <f>IFERROR(Y89/H89,"0")+IFERROR(Y90/H90,"0")+IFERROR(Y91/H91,"0")</f>
        <v>119</v>
      </c>
      <c r="Z92" s="561">
        <f>IFERROR(IF(Z89="",0,Z89),"0")+IFERROR(IF(Z90="",0,Z90),"0")+IFERROR(IF(Z91="",0,Z91),"0")</f>
        <v>1.2626200000000001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650</v>
      </c>
      <c r="Y93" s="561">
        <f>IFERROR(SUM(Y89:Y91),"0")</f>
        <v>655.20000000000005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189</v>
      </c>
      <c r="Q95" s="564"/>
      <c r="R95" s="564"/>
      <c r="S95" s="564"/>
      <c r="T95" s="565"/>
      <c r="U95" s="34"/>
      <c r="V95" s="34"/>
      <c r="W95" s="35" t="s">
        <v>70</v>
      </c>
      <c r="X95" s="559">
        <v>200</v>
      </c>
      <c r="Y95" s="560">
        <f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212.81481481481481</v>
      </c>
      <c r="BN95" s="64">
        <f>IFERROR(Y95*I95/H95,"0")</f>
        <v>215.47499999999999</v>
      </c>
      <c r="BO95" s="64">
        <f>IFERROR(1/J95*(X95/H95),"0")</f>
        <v>0.38580246913580246</v>
      </c>
      <c r="BP95" s="64">
        <f>IFERROR(1/J95*(Y95/H95),"0")</f>
        <v>0.390625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495</v>
      </c>
      <c r="Y98" s="560">
        <f>IFERROR(IF(X98="",0,CEILING((X98/$H98),1)*$H98),"")</f>
        <v>496.8</v>
      </c>
      <c r="Z98" s="36">
        <f>IFERROR(IF(Y98=0,"",ROUNDUP(Y98/H98,0)*0.00651),"")</f>
        <v>1.19784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541.19999999999993</v>
      </c>
      <c r="BN98" s="64">
        <f>IFERROR(Y98*I98/H98,"0")</f>
        <v>543.16800000000001</v>
      </c>
      <c r="BO98" s="64">
        <f>IFERROR(1/J98*(X98/H98),"0")</f>
        <v>1.0073260073260073</v>
      </c>
      <c r="BP98" s="64">
        <f>IFERROR(1/J98*(Y98/H98),"0")</f>
        <v>1.0109890109890112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208.02469135802468</v>
      </c>
      <c r="Y100" s="561">
        <f>IFERROR(Y95/H95,"0")+IFERROR(Y96/H96,"0")+IFERROR(Y97/H97,"0")+IFERROR(Y98/H98,"0")+IFERROR(Y99/H99,"0")</f>
        <v>209</v>
      </c>
      <c r="Z100" s="561">
        <f>IFERROR(IF(Z95="",0,Z95),"0")+IFERROR(IF(Z96="",0,Z96),"0")+IFERROR(IF(Z97="",0,Z97),"0")+IFERROR(IF(Z98="",0,Z98),"0")+IFERROR(IF(Z99="",0,Z99),"0")</f>
        <v>1.6723400000000002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695</v>
      </c>
      <c r="Y101" s="561">
        <f>IFERROR(SUM(Y95:Y99),"0")</f>
        <v>699.3</v>
      </c>
      <c r="Z101" s="37"/>
      <c r="AA101" s="562"/>
      <c r="AB101" s="562"/>
      <c r="AC101" s="562"/>
    </row>
    <row r="102" spans="1:68" ht="16.5" customHeight="1" x14ac:dyDescent="0.25">
      <c r="A102" s="582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150</v>
      </c>
      <c r="Y104" s="560">
        <f>IFERROR(IF(X104="",0,CEILING((X104/$H104),1)*$H104),"")</f>
        <v>151.20000000000002</v>
      </c>
      <c r="Z104" s="36">
        <f>IFERROR(IF(Y104=0,"",ROUNDUP(Y104/H104,0)*0.01898),"")</f>
        <v>0.26572000000000001</v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156.04166666666666</v>
      </c>
      <c r="BN104" s="64">
        <f>IFERROR(Y104*I104/H104,"0")</f>
        <v>157.29000000000002</v>
      </c>
      <c r="BO104" s="64">
        <f>IFERROR(1/J104*(X104/H104),"0")</f>
        <v>0.21701388888888887</v>
      </c>
      <c r="BP104" s="64">
        <f>IFERROR(1/J104*(Y104/H104),"0")</f>
        <v>0.21875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540</v>
      </c>
      <c r="Y106" s="560">
        <f>IFERROR(IF(X106="",0,CEILING((X106/$H106),1)*$H106),"")</f>
        <v>540</v>
      </c>
      <c r="Z106" s="36">
        <f>IFERROR(IF(Y106=0,"",ROUNDUP(Y106/H106,0)*0.00902),"")</f>
        <v>1.0824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565.20000000000005</v>
      </c>
      <c r="BN106" s="64">
        <f>IFERROR(Y106*I106/H106,"0")</f>
        <v>565.20000000000005</v>
      </c>
      <c r="BO106" s="64">
        <f>IFERROR(1/J106*(X106/H106),"0")</f>
        <v>0.90909090909090917</v>
      </c>
      <c r="BP106" s="64">
        <f>IFERROR(1/J106*(Y106/H106),"0")</f>
        <v>0.90909090909090917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133.88888888888889</v>
      </c>
      <c r="Y108" s="561">
        <f>IFERROR(Y104/H104,"0")+IFERROR(Y105/H105,"0")+IFERROR(Y106/H106,"0")+IFERROR(Y107/H107,"0")</f>
        <v>134</v>
      </c>
      <c r="Z108" s="561">
        <f>IFERROR(IF(Z104="",0,Z104),"0")+IFERROR(IF(Z105="",0,Z105),"0")+IFERROR(IF(Z106="",0,Z106),"0")+IFERROR(IF(Z107="",0,Z107),"0")</f>
        <v>1.34812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690</v>
      </c>
      <c r="Y109" s="561">
        <f>IFERROR(SUM(Y104:Y107),"0")</f>
        <v>691.2</v>
      </c>
      <c r="Z109" s="37"/>
      <c r="AA109" s="562"/>
      <c r="AB109" s="562"/>
      <c r="AC109" s="562"/>
    </row>
    <row r="110" spans="1:68" ht="14.25" customHeight="1" x14ac:dyDescent="0.25">
      <c r="A110" s="574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700</v>
      </c>
      <c r="Y117" s="560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585</v>
      </c>
      <c r="Y119" s="560">
        <f>IFERROR(IF(X119="",0,CEILING((X119/$H119),1)*$H119),"")</f>
        <v>585.90000000000009</v>
      </c>
      <c r="Z119" s="36">
        <f>IFERROR(IF(Y119=0,"",ROUNDUP(Y119/H119,0)*0.00651),"")</f>
        <v>1.4126700000000001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639.6</v>
      </c>
      <c r="BN119" s="64">
        <f>IFERROR(Y119*I119/H119,"0")</f>
        <v>640.58400000000006</v>
      </c>
      <c r="BO119" s="64">
        <f>IFERROR(1/J119*(X119/H119),"0")</f>
        <v>1.1904761904761905</v>
      </c>
      <c r="BP119" s="64">
        <f>IFERROR(1/J119*(Y119/H119),"0")</f>
        <v>1.1923076923076925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60</v>
      </c>
      <c r="Y120" s="560">
        <f>IFERROR(IF(X120="",0,CEILING((X120/$H120),1)*$H120),"")</f>
        <v>61.2</v>
      </c>
      <c r="Z120" s="36">
        <f>IFERROR(IF(Y120=0,"",ROUNDUP(Y120/H120,0)*0.00651),"")</f>
        <v>0.22134000000000001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66</v>
      </c>
      <c r="BN120" s="64">
        <f>IFERROR(Y120*I120/H120,"0")</f>
        <v>67.319999999999993</v>
      </c>
      <c r="BO120" s="64">
        <f>IFERROR(1/J120*(X120/H120),"0")</f>
        <v>0.18315018315018317</v>
      </c>
      <c r="BP120" s="64">
        <f>IFERROR(1/J120*(Y120/H120),"0")</f>
        <v>0.18681318681318682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336.41975308641975</v>
      </c>
      <c r="Y121" s="561">
        <f>IFERROR(Y117/H117,"0")+IFERROR(Y118/H118,"0")+IFERROR(Y119/H119,"0")+IFERROR(Y120/H120,"0")</f>
        <v>338</v>
      </c>
      <c r="Z121" s="561">
        <f>IFERROR(IF(Z117="",0,Z117),"0")+IFERROR(IF(Z118="",0,Z118),"0")+IFERROR(IF(Z119="",0,Z119),"0")+IFERROR(IF(Z120="",0,Z120),"0")</f>
        <v>3.2852700000000001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1345</v>
      </c>
      <c r="Y122" s="561">
        <f>IFERROR(SUM(Y117:Y120),"0")</f>
        <v>1351.8</v>
      </c>
      <c r="Z122" s="37"/>
      <c r="AA122" s="562"/>
      <c r="AB122" s="562"/>
      <c r="AC122" s="562"/>
    </row>
    <row r="123" spans="1:68" ht="14.25" customHeight="1" x14ac:dyDescent="0.25">
      <c r="A123" s="574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33</v>
      </c>
      <c r="Y125" s="560">
        <f>IFERROR(IF(X125="",0,CEILING((X125/$H125),1)*$H125),"")</f>
        <v>33.659999999999997</v>
      </c>
      <c r="Z125" s="36">
        <f>IFERROR(IF(Y125=0,"",ROUNDUP(Y125/H125,0)*0.00651),"")</f>
        <v>0.11067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37.299999999999997</v>
      </c>
      <c r="BN125" s="64">
        <f>IFERROR(Y125*I125/H125,"0")</f>
        <v>38.045999999999992</v>
      </c>
      <c r="BO125" s="64">
        <f>IFERROR(1/J125*(X125/H125),"0")</f>
        <v>9.1575091575091583E-2</v>
      </c>
      <c r="BP125" s="64">
        <f>IFERROR(1/J125*(Y125/H125),"0")</f>
        <v>9.3406593406593408E-2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16.666666666666668</v>
      </c>
      <c r="Y126" s="561">
        <f>IFERROR(Y124/H124,"0")+IFERROR(Y125/H125,"0")</f>
        <v>17</v>
      </c>
      <c r="Z126" s="561">
        <f>IFERROR(IF(Z124="",0,Z124),"0")+IFERROR(IF(Z125="",0,Z125),"0")</f>
        <v>0.11067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33</v>
      </c>
      <c r="Y127" s="561">
        <f>IFERROR(SUM(Y124:Y125),"0")</f>
        <v>33.659999999999997</v>
      </c>
      <c r="Z127" s="37"/>
      <c r="AA127" s="562"/>
      <c r="AB127" s="562"/>
      <c r="AC127" s="562"/>
    </row>
    <row r="128" spans="1:68" ht="16.5" customHeight="1" x14ac:dyDescent="0.25">
      <c r="A128" s="582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80</v>
      </c>
      <c r="Y131" s="560">
        <f>IFERROR(IF(X131="",0,CEILING((X131/$H131),1)*$H131),"")</f>
        <v>80</v>
      </c>
      <c r="Z131" s="36">
        <f>IFERROR(IF(Y131=0,"",ROUNDUP(Y131/H131,0)*0.00651),"")</f>
        <v>0.16275000000000001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84.499999999999986</v>
      </c>
      <c r="BN131" s="64">
        <f>IFERROR(Y131*I131/H131,"0")</f>
        <v>84.499999999999986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25</v>
      </c>
      <c r="Y132" s="561">
        <f>IFERROR(Y130/H130,"0")+IFERROR(Y131/H131,"0")</f>
        <v>25</v>
      </c>
      <c r="Z132" s="561">
        <f>IFERROR(IF(Z130="",0,Z130),"0")+IFERROR(IF(Z131="",0,Z131),"0")</f>
        <v>0.16275000000000001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80</v>
      </c>
      <c r="Y133" s="561">
        <f>IFERROR(SUM(Y130:Y131),"0")</f>
        <v>80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66</v>
      </c>
      <c r="Y141" s="560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25</v>
      </c>
      <c r="Y142" s="561">
        <f>IFERROR(Y140/H140,"0")+IFERROR(Y141/H141,"0")</f>
        <v>25</v>
      </c>
      <c r="Z142" s="561">
        <f>IFERROR(IF(Z140="",0,Z140),"0")+IFERROR(IF(Z141="",0,Z141),"0")</f>
        <v>0.16275000000000001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66</v>
      </c>
      <c r="Y143" s="561">
        <f>IFERROR(SUM(Y140:Y141),"0")</f>
        <v>66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258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100</v>
      </c>
      <c r="Y162" s="560">
        <f t="shared" ref="Y162:Y170" si="16">IFERROR(IF(X162="",0,CEILING((X162/$H162),1)*$H162),"")</f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106.42857142857143</v>
      </c>
      <c r="BN162" s="64">
        <f t="shared" ref="BN162:BN170" si="18">IFERROR(Y162*I162/H162,"0")</f>
        <v>107.28</v>
      </c>
      <c r="BO162" s="64">
        <f t="shared" ref="BO162:BO170" si="19">IFERROR(1/J162*(X162/H162),"0")</f>
        <v>0.18037518037518038</v>
      </c>
      <c r="BP162" s="64">
        <f t="shared" ref="BP162:BP170" si="20">IFERROR(1/J162*(Y162/H162),"0")</f>
        <v>0.18181818181818182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50</v>
      </c>
      <c r="Y163" s="560">
        <f t="shared" si="16"/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53.214285714285715</v>
      </c>
      <c r="BN163" s="64">
        <f t="shared" si="18"/>
        <v>53.64</v>
      </c>
      <c r="BO163" s="64">
        <f t="shared" si="19"/>
        <v>9.0187590187590191E-2</v>
      </c>
      <c r="BP163" s="64">
        <f t="shared" si="20"/>
        <v>9.0909090909090912E-2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150</v>
      </c>
      <c r="Y164" s="560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105</v>
      </c>
      <c r="Y165" s="560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87.5</v>
      </c>
      <c r="Y166" s="560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210</v>
      </c>
      <c r="Y168" s="560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263.09523809523807</v>
      </c>
      <c r="Y171" s="561">
        <f>IFERROR(Y162/H162,"0")+IFERROR(Y163/H163,"0")+IFERROR(Y164/H164,"0")+IFERROR(Y165/H165,"0")+IFERROR(Y166/H166,"0")+IFERROR(Y167/H167,"0")+IFERROR(Y168/H168,"0")+IFERROR(Y169/H169,"0")+IFERROR(Y170/H170,"0")</f>
        <v>264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1.61328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702.5</v>
      </c>
      <c r="Y172" s="561">
        <f>IFERROR(SUM(Y162:Y170),"0")</f>
        <v>705.6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11.111111111111112</v>
      </c>
      <c r="Y177" s="561">
        <f>IFERROR(Y174/H174,"0")+IFERROR(Y175/H175,"0")+IFERROR(Y176/H176,"0")</f>
        <v>12</v>
      </c>
      <c r="Z177" s="561">
        <f>IFERROR(IF(Z174="",0,Z174),"0")+IFERROR(IF(Z175="",0,Z175),"0")+IFERROR(IF(Z176="",0,Z176),"0")</f>
        <v>7.0800000000000002E-2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14.000000000000002</v>
      </c>
      <c r="Y178" s="561">
        <f>IFERROR(SUM(Y174:Y176),"0")</f>
        <v>15.120000000000001</v>
      </c>
      <c r="Z178" s="37"/>
      <c r="AA178" s="562"/>
      <c r="AB178" s="562"/>
      <c r="AC178" s="562"/>
    </row>
    <row r="179" spans="1:68" ht="14.25" customHeight="1" x14ac:dyDescent="0.25">
      <c r="A179" s="574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customHeight="1" x14ac:dyDescent="0.25">
      <c r="A183" s="582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200</v>
      </c>
      <c r="Y195" s="560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100</v>
      </c>
      <c r="Y196" s="560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150</v>
      </c>
      <c r="Y197" s="560">
        <f t="shared" si="21"/>
        <v>151.20000000000002</v>
      </c>
      <c r="Z197" s="36">
        <f>IFERROR(IF(Y197=0,"",ROUNDUP(Y197/H197,0)*0.00902),"")</f>
        <v>0.25256000000000001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155.83333333333331</v>
      </c>
      <c r="BN197" s="64">
        <f t="shared" si="23"/>
        <v>157.08000000000001</v>
      </c>
      <c r="BO197" s="64">
        <f t="shared" si="24"/>
        <v>0.21043771043771042</v>
      </c>
      <c r="BP197" s="64">
        <f t="shared" si="25"/>
        <v>0.21212121212121213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80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45</v>
      </c>
      <c r="Y200" s="560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75</v>
      </c>
      <c r="Y201" s="560">
        <f t="shared" si="21"/>
        <v>75.600000000000009</v>
      </c>
      <c r="Z201" s="36">
        <f>IFERROR(IF(Y201=0,"",ROUNDUP(Y201/H201,0)*0.00502),"")</f>
        <v>0.21084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79.166666666666671</v>
      </c>
      <c r="BN201" s="64">
        <f t="shared" si="23"/>
        <v>79.800000000000011</v>
      </c>
      <c r="BO201" s="64">
        <f t="shared" si="24"/>
        <v>0.17806267806267806</v>
      </c>
      <c r="BP201" s="64">
        <f t="shared" si="25"/>
        <v>0.17948717948717954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45</v>
      </c>
      <c r="Y202" s="560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239.81481481481481</v>
      </c>
      <c r="Y203" s="561">
        <f>IFERROR(Y195/H195,"0")+IFERROR(Y196/H196,"0")+IFERROR(Y197/H197,"0")+IFERROR(Y198/H198,"0")+IFERROR(Y199/H199,"0")+IFERROR(Y200/H200,"0")+IFERROR(Y201/H201,"0")+IFERROR(Y202/H202,"0")</f>
        <v>242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1.6148399999999998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785</v>
      </c>
      <c r="Y204" s="561">
        <f>IFERROR(SUM(Y195:Y202),"0")</f>
        <v>795.6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250</v>
      </c>
      <c r="Y208" s="560">
        <f t="shared" si="26"/>
        <v>252.29999999999998</v>
      </c>
      <c r="Z208" s="36">
        <f>IFERROR(IF(Y208=0,"",ROUNDUP(Y208/H208,0)*0.01898),"")</f>
        <v>0.55042000000000002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264.91379310344831</v>
      </c>
      <c r="BN208" s="64">
        <f t="shared" si="28"/>
        <v>267.351</v>
      </c>
      <c r="BO208" s="64">
        <f t="shared" si="29"/>
        <v>0.44899425287356326</v>
      </c>
      <c r="BP208" s="64">
        <f t="shared" si="30"/>
        <v>0.453125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360</v>
      </c>
      <c r="Y209" s="560">
        <f t="shared" si="26"/>
        <v>360</v>
      </c>
      <c r="Z209" s="36">
        <f t="shared" ref="Z209:Z214" si="31">IFERROR(IF(Y209=0,"",ROUNDUP(Y209/H209,0)*0.00651),"")</f>
        <v>0.97650000000000003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400.5</v>
      </c>
      <c r="BN209" s="64">
        <f t="shared" si="28"/>
        <v>400.5</v>
      </c>
      <c r="BO209" s="64">
        <f t="shared" si="29"/>
        <v>0.82417582417582425</v>
      </c>
      <c r="BP209" s="64">
        <f t="shared" si="30"/>
        <v>0.82417582417582425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400</v>
      </c>
      <c r="Y211" s="560">
        <f t="shared" si="26"/>
        <v>400.8</v>
      </c>
      <c r="Z211" s="36">
        <f t="shared" si="31"/>
        <v>1.08717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442</v>
      </c>
      <c r="BN211" s="64">
        <f t="shared" si="28"/>
        <v>442.88400000000007</v>
      </c>
      <c r="BO211" s="64">
        <f t="shared" si="29"/>
        <v>0.91575091575091594</v>
      </c>
      <c r="BP211" s="64">
        <f t="shared" si="30"/>
        <v>0.91758241758241765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140</v>
      </c>
      <c r="Y213" s="560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360</v>
      </c>
      <c r="Y214" s="560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553.73563218390814</v>
      </c>
      <c r="Y215" s="561">
        <f>IFERROR(Y206/H206,"0")+IFERROR(Y207/H207,"0")+IFERROR(Y208/H208,"0")+IFERROR(Y209/H209,"0")+IFERROR(Y210/H210,"0")+IFERROR(Y211/H211,"0")+IFERROR(Y212/H212,"0")+IFERROR(Y213/H213,"0")+IFERROR(Y214/H214,"0")</f>
        <v>555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3.9746800000000002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1510</v>
      </c>
      <c r="Y216" s="561">
        <f>IFERROR(SUM(Y206:Y214),"0")</f>
        <v>1514.6999999999998</v>
      </c>
      <c r="Z216" s="37"/>
      <c r="AA216" s="562"/>
      <c r="AB216" s="562"/>
      <c r="AC216" s="562"/>
    </row>
    <row r="217" spans="1:68" ht="14.25" customHeight="1" x14ac:dyDescent="0.25">
      <c r="A217" s="574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40</v>
      </c>
      <c r="Y218" s="560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36</v>
      </c>
      <c r="Y219" s="560">
        <f>IFERROR(IF(X219="",0,CEILING((X219/$H219),1)*$H219),"")</f>
        <v>36</v>
      </c>
      <c r="Z219" s="36">
        <f>IFERROR(IF(Y219=0,"",ROUNDUP(Y219/H219,0)*0.00651),"")</f>
        <v>9.7650000000000001E-2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39.780000000000008</v>
      </c>
      <c r="BN219" s="64">
        <f>IFERROR(Y219*I219/H219,"0")</f>
        <v>39.780000000000008</v>
      </c>
      <c r="BO219" s="64">
        <f>IFERROR(1/J219*(X219/H219),"0")</f>
        <v>8.241758241758243E-2</v>
      </c>
      <c r="BP219" s="64">
        <f>IFERROR(1/J219*(Y219/H219),"0")</f>
        <v>8.241758241758243E-2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31.666666666666668</v>
      </c>
      <c r="Y220" s="561">
        <f>IFERROR(Y218/H218,"0")+IFERROR(Y219/H219,"0")</f>
        <v>32</v>
      </c>
      <c r="Z220" s="561">
        <f>IFERROR(IF(Z218="",0,Z218),"0")+IFERROR(IF(Z219="",0,Z219),"0")</f>
        <v>0.20832000000000001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76</v>
      </c>
      <c r="Y221" s="561">
        <f>IFERROR(SUM(Y218:Y219),"0")</f>
        <v>76.8</v>
      </c>
      <c r="Z221" s="37"/>
      <c r="AA221" s="562"/>
      <c r="AB221" s="562"/>
      <c r="AC221" s="562"/>
    </row>
    <row r="222" spans="1:68" ht="16.5" customHeight="1" x14ac:dyDescent="0.25">
      <c r="A222" s="582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30</v>
      </c>
      <c r="Y224" s="560">
        <f t="shared" ref="Y224:Y230" si="32">IFERROR(IF(X224="",0,CEILING((X224/$H224),1)*$H224),"")</f>
        <v>34.799999999999997</v>
      </c>
      <c r="Z224" s="36">
        <f>IFERROR(IF(Y224=0,"",ROUNDUP(Y224/H224,0)*0.01898),"")</f>
        <v>5.6940000000000004E-2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31.125000000000004</v>
      </c>
      <c r="BN224" s="64">
        <f t="shared" ref="BN224:BN230" si="34">IFERROR(Y224*I224/H224,"0")</f>
        <v>36.104999999999997</v>
      </c>
      <c r="BO224" s="64">
        <f t="shared" ref="BO224:BO230" si="35">IFERROR(1/J224*(X224/H224),"0")</f>
        <v>4.0409482758620691E-2</v>
      </c>
      <c r="BP224" s="64">
        <f t="shared" ref="BP224:BP230" si="36">IFERROR(1/J224*(Y224/H224),"0")</f>
        <v>4.6875E-2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200</v>
      </c>
      <c r="Y226" s="560">
        <f t="shared" si="32"/>
        <v>208.79999999999998</v>
      </c>
      <c r="Z226" s="36">
        <f>IFERROR(IF(Y226=0,"",ROUNDUP(Y226/H226,0)*0.01898),"")</f>
        <v>0.34164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207.5</v>
      </c>
      <c r="BN226" s="64">
        <f t="shared" si="34"/>
        <v>216.63</v>
      </c>
      <c r="BO226" s="64">
        <f t="shared" si="35"/>
        <v>0.26939655172413796</v>
      </c>
      <c r="BP226" s="64">
        <f t="shared" si="36"/>
        <v>0.28125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40</v>
      </c>
      <c r="Y227" s="560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48</v>
      </c>
      <c r="Y230" s="560">
        <f t="shared" si="32"/>
        <v>48</v>
      </c>
      <c r="Z230" s="36">
        <f>IFERROR(IF(Y230=0,"",ROUNDUP(Y230/H230,0)*0.00902),"")</f>
        <v>0.10824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50.519999999999996</v>
      </c>
      <c r="BN230" s="64">
        <f t="shared" si="34"/>
        <v>50.519999999999996</v>
      </c>
      <c r="BO230" s="64">
        <f t="shared" si="35"/>
        <v>9.0909090909090912E-2</v>
      </c>
      <c r="BP230" s="64">
        <f t="shared" si="36"/>
        <v>9.0909090909090912E-2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41.827586206896555</v>
      </c>
      <c r="Y231" s="561">
        <f>IFERROR(Y224/H224,"0")+IFERROR(Y225/H225,"0")+IFERROR(Y226/H226,"0")+IFERROR(Y227/H227,"0")+IFERROR(Y228/H228,"0")+IFERROR(Y229/H229,"0")+IFERROR(Y230/H230,"0")</f>
        <v>43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0.59702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318</v>
      </c>
      <c r="Y232" s="561">
        <f>IFERROR(SUM(Y224:Y230),"0")</f>
        <v>331.59999999999997</v>
      </c>
      <c r="Z232" s="37"/>
      <c r="AA232" s="562"/>
      <c r="AB232" s="562"/>
      <c r="AC232" s="562"/>
    </row>
    <row r="233" spans="1:68" ht="14.25" customHeight="1" x14ac:dyDescent="0.25">
      <c r="A233" s="574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1" t="s">
        <v>385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9.6</v>
      </c>
      <c r="Y238" s="560">
        <f>IFERROR(IF(X238="",0,CEILING((X238/$H238),1)*$H238),"")</f>
        <v>10.8</v>
      </c>
      <c r="Z238" s="36">
        <f>IFERROR(IF(Y238=0,"",ROUNDUP(Y238/H238,0)*0.0059),"")</f>
        <v>3.5400000000000001E-2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10.533333333333333</v>
      </c>
      <c r="BN238" s="64">
        <f>IFERROR(Y238*I238/H238,"0")</f>
        <v>11.850000000000001</v>
      </c>
      <c r="BO238" s="64">
        <f>IFERROR(1/J238*(X238/H238),"0")</f>
        <v>2.4691358024691357E-2</v>
      </c>
      <c r="BP238" s="64">
        <f>IFERROR(1/J238*(Y238/H238),"0")</f>
        <v>2.7777777777777776E-2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5.333333333333333</v>
      </c>
      <c r="Y239" s="561">
        <f>IFERROR(Y238/H238,"0")</f>
        <v>6</v>
      </c>
      <c r="Z239" s="561">
        <f>IFERROR(IF(Z238="",0,Z238),"0")</f>
        <v>3.5400000000000001E-2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9.6</v>
      </c>
      <c r="Y240" s="561">
        <f>IFERROR(SUM(Y238:Y238),"0")</f>
        <v>10.8</v>
      </c>
      <c r="Z240" s="37"/>
      <c r="AA240" s="562"/>
      <c r="AB240" s="562"/>
      <c r="AC240" s="562"/>
    </row>
    <row r="241" spans="1:68" ht="14.25" customHeight="1" x14ac:dyDescent="0.25">
      <c r="A241" s="574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6" t="s">
        <v>393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2.1</v>
      </c>
      <c r="Y243" s="560">
        <f>IFERROR(IF(X243="",0,CEILING((X243/$H243),1)*$H243),"")</f>
        <v>3.6</v>
      </c>
      <c r="Z243" s="36">
        <f>IFERROR(IF(Y243=0,"",ROUNDUP(Y243/H243,0)*0.0059),"")</f>
        <v>1.18E-2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2.3041666666666667</v>
      </c>
      <c r="BN243" s="64">
        <f>IFERROR(Y243*I243/H243,"0")</f>
        <v>3.95</v>
      </c>
      <c r="BO243" s="64">
        <f>IFERROR(1/J243*(X243/H243),"0")</f>
        <v>5.4012345679012343E-3</v>
      </c>
      <c r="BP243" s="64">
        <f>IFERROR(1/J243*(Y243/H243),"0")</f>
        <v>9.2592592592592587E-3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1.65</v>
      </c>
      <c r="Y245" s="560">
        <f>IFERROR(IF(X245="",0,CEILING((X245/$H245),1)*$H245),"")</f>
        <v>1.98</v>
      </c>
      <c r="Z245" s="36">
        <f>IFERROR(IF(Y245=0,"",ROUNDUP(Y245/H245,0)*0.0059),"")</f>
        <v>1.18E-2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1.9666666666666666</v>
      </c>
      <c r="BN245" s="64">
        <f>IFERROR(Y245*I245/H245,"0")</f>
        <v>2.36</v>
      </c>
      <c r="BO245" s="64">
        <f>IFERROR(1/J245*(X245/H245),"0")</f>
        <v>7.7160493827160481E-3</v>
      </c>
      <c r="BP245" s="64">
        <f>IFERROR(1/J245*(Y245/H245),"0")</f>
        <v>9.2592592592592587E-3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2.833333333333333</v>
      </c>
      <c r="Y247" s="561">
        <f>IFERROR(Y242/H242,"0")+IFERROR(Y243/H243,"0")+IFERROR(Y244/H244,"0")+IFERROR(Y245/H245,"0")+IFERROR(Y246/H246,"0")</f>
        <v>4</v>
      </c>
      <c r="Z247" s="561">
        <f>IFERROR(IF(Z242="",0,Z242),"0")+IFERROR(IF(Z243="",0,Z243),"0")+IFERROR(IF(Z244="",0,Z244),"0")+IFERROR(IF(Z245="",0,Z245),"0")+IFERROR(IF(Z246="",0,Z246),"0")</f>
        <v>2.3599999999999999E-2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3.75</v>
      </c>
      <c r="Y248" s="561">
        <f>IFERROR(SUM(Y242:Y246),"0")</f>
        <v>5.58</v>
      </c>
      <c r="Z248" s="37"/>
      <c r="AA248" s="562"/>
      <c r="AB248" s="562"/>
      <c r="AC248" s="562"/>
    </row>
    <row r="249" spans="1:68" ht="16.5" customHeight="1" x14ac:dyDescent="0.25">
      <c r="A249" s="582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427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100</v>
      </c>
      <c r="Y269" s="560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260</v>
      </c>
      <c r="Y270" s="560">
        <f>IFERROR(IF(X270="",0,CEILING((X270/$H270),1)*$H270),"")</f>
        <v>261.59999999999997</v>
      </c>
      <c r="Z270" s="36">
        <f>IFERROR(IF(Y270=0,"",ROUNDUP(Y270/H270,0)*0.00651),"")</f>
        <v>0.70959000000000005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279.50000000000006</v>
      </c>
      <c r="BN270" s="64">
        <f>IFERROR(Y270*I270/H270,"0")</f>
        <v>281.21999999999997</v>
      </c>
      <c r="BO270" s="64">
        <f>IFERROR(1/J270*(X270/H270),"0")</f>
        <v>0.59523809523809534</v>
      </c>
      <c r="BP270" s="64">
        <f>IFERROR(1/J270*(Y270/H270),"0")</f>
        <v>0.59890109890109888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150</v>
      </c>
      <c r="Y271" s="561">
        <f>IFERROR(Y268/H268,"0")+IFERROR(Y269/H269,"0")+IFERROR(Y270/H270,"0")</f>
        <v>151</v>
      </c>
      <c r="Z271" s="561">
        <f>IFERROR(IF(Z268="",0,Z268),"0")+IFERROR(IF(Z269="",0,Z269),"0")+IFERROR(IF(Z270="",0,Z270),"0")</f>
        <v>0.98301000000000005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360</v>
      </c>
      <c r="Y272" s="561">
        <f>IFERROR(SUM(Y268:Y270),"0")</f>
        <v>362.4</v>
      </c>
      <c r="Z272" s="37"/>
      <c r="AA272" s="562"/>
      <c r="AB272" s="562"/>
      <c r="AC272" s="562"/>
    </row>
    <row r="273" spans="1:68" ht="16.5" customHeight="1" x14ac:dyDescent="0.25">
      <c r="A273" s="582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210</v>
      </c>
      <c r="Y302" s="560">
        <f t="shared" si="42"/>
        <v>210</v>
      </c>
      <c r="Z302" s="36">
        <f>IFERROR(IF(Y302=0,"",ROUNDUP(Y302/H302,0)*0.00502),"")</f>
        <v>0.502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220.00000000000003</v>
      </c>
      <c r="BN302" s="64">
        <f t="shared" si="44"/>
        <v>220.00000000000003</v>
      </c>
      <c r="BO302" s="64">
        <f t="shared" si="45"/>
        <v>0.42735042735042739</v>
      </c>
      <c r="BP302" s="64">
        <f t="shared" si="46"/>
        <v>0.42735042735042739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30</v>
      </c>
      <c r="Y304" s="560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116.66666666666667</v>
      </c>
      <c r="Y305" s="561">
        <f>IFERROR(Y298/H298,"0")+IFERROR(Y299/H299,"0")+IFERROR(Y300/H300,"0")+IFERROR(Y301/H301,"0")+IFERROR(Y302/H302,"0")+IFERROR(Y303/H303,"0")+IFERROR(Y304/H304,"0")</f>
        <v>117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0.61267000000000005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240</v>
      </c>
      <c r="Y306" s="561">
        <f>IFERROR(SUM(Y298:Y304),"0")</f>
        <v>240.6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40</v>
      </c>
      <c r="Y316" s="560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400</v>
      </c>
      <c r="Y317" s="560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20</v>
      </c>
      <c r="Y318" s="560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58.424908424908423</v>
      </c>
      <c r="Y319" s="561">
        <f>IFERROR(Y316/H316,"0")+IFERROR(Y317/H317,"0")+IFERROR(Y318/H318,"0")</f>
        <v>60</v>
      </c>
      <c r="Z319" s="561">
        <f>IFERROR(IF(Z316="",0,Z316),"0")+IFERROR(IF(Z317="",0,Z317),"0")+IFERROR(IF(Z318="",0,Z318),"0")</f>
        <v>1.1388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460</v>
      </c>
      <c r="Y320" s="561">
        <f>IFERROR(SUM(Y316:Y318),"0")</f>
        <v>472.79999999999995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170</v>
      </c>
      <c r="Y325" s="560">
        <f>IFERROR(IF(X325="",0,CEILING((X325/$H325),1)*$H325),"")</f>
        <v>170.85</v>
      </c>
      <c r="Z325" s="36">
        <f>IFERROR(IF(Y325=0,"",ROUNDUP(Y325/H325,0)*0.00651),"")</f>
        <v>0.43617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192</v>
      </c>
      <c r="BN325" s="64">
        <f>IFERROR(Y325*I325/H325,"0")</f>
        <v>192.95999999999998</v>
      </c>
      <c r="BO325" s="64">
        <f>IFERROR(1/J325*(X325/H325),"0")</f>
        <v>0.36630036630036633</v>
      </c>
      <c r="BP325" s="64">
        <f>IFERROR(1/J325*(Y325/H325),"0")</f>
        <v>0.36813186813186816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66.666666666666671</v>
      </c>
      <c r="Y326" s="561">
        <f>IFERROR(Y322/H322,"0")+IFERROR(Y323/H323,"0")+IFERROR(Y324/H324,"0")+IFERROR(Y325/H325,"0")</f>
        <v>67</v>
      </c>
      <c r="Z326" s="561">
        <f>IFERROR(IF(Z322="",0,Z322),"0")+IFERROR(IF(Z323="",0,Z323),"0")+IFERROR(IF(Z324="",0,Z324),"0")+IFERROR(IF(Z325="",0,Z325),"0")</f>
        <v>0.43617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170</v>
      </c>
      <c r="Y327" s="561">
        <f>IFERROR(SUM(Y322:Y325),"0")</f>
        <v>170.85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0</v>
      </c>
      <c r="Y329" s="56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0</v>
      </c>
      <c r="Y332" s="561">
        <f>IFERROR(Y329/H329,"0")+IFERROR(Y330/H330,"0")+IFERROR(Y331/H331,"0")</f>
        <v>0</v>
      </c>
      <c r="Z332" s="561">
        <f>IFERROR(IF(Z329="",0,Z329),"0")+IFERROR(IF(Z330="",0,Z330),"0")+IFERROR(IF(Z331="",0,Z331),"0")</f>
        <v>0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0</v>
      </c>
      <c r="Y333" s="561">
        <f>IFERROR(SUM(Y329:Y331),"0")</f>
        <v>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583.33333333333326</v>
      </c>
      <c r="Y339" s="561">
        <f>IFERROR(Y336/H336,"0")+IFERROR(Y337/H337,"0")+IFERROR(Y338/H338,"0")</f>
        <v>584</v>
      </c>
      <c r="Z339" s="561">
        <f>IFERROR(IF(Z336="",0,Z336),"0")+IFERROR(IF(Z337="",0,Z337),"0")+IFERROR(IF(Z338="",0,Z338),"0")</f>
        <v>3.8018399999999999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1225</v>
      </c>
      <c r="Y340" s="561">
        <f>IFERROR(SUM(Y336:Y338),"0")</f>
        <v>1226.4000000000001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1200</v>
      </c>
      <c r="Y344" s="560">
        <f t="shared" ref="Y344:Y350" si="47">IFERROR(IF(X344="",0,CEILING((X344/$H344),1)*$H344),"")</f>
        <v>1200</v>
      </c>
      <c r="Z344" s="36">
        <f>IFERROR(IF(Y344=0,"",ROUNDUP(Y344/H344,0)*0.02175),"")</f>
        <v>1.7399999999999998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1238.4000000000001</v>
      </c>
      <c r="BN344" s="64">
        <f t="shared" ref="BN344:BN350" si="49">IFERROR(Y344*I344/H344,"0")</f>
        <v>1238.4000000000001</v>
      </c>
      <c r="BO344" s="64">
        <f t="shared" ref="BO344:BO350" si="50">IFERROR(1/J344*(X344/H344),"0")</f>
        <v>1.6666666666666665</v>
      </c>
      <c r="BP344" s="64">
        <f t="shared" ref="BP344:BP350" si="51">IFERROR(1/J344*(Y344/H344),"0")</f>
        <v>1.6666666666666665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700</v>
      </c>
      <c r="Y345" s="560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350</v>
      </c>
      <c r="Y346" s="560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1500</v>
      </c>
      <c r="Y347" s="560">
        <f t="shared" si="47"/>
        <v>1500</v>
      </c>
      <c r="Z347" s="36">
        <f>IFERROR(IF(Y347=0,"",ROUNDUP(Y347/H347,0)*0.02175),"")</f>
        <v>2.1749999999999998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1548</v>
      </c>
      <c r="BN347" s="64">
        <f t="shared" si="49"/>
        <v>1548</v>
      </c>
      <c r="BO347" s="64">
        <f t="shared" si="50"/>
        <v>2.083333333333333</v>
      </c>
      <c r="BP347" s="64">
        <f t="shared" si="51"/>
        <v>2.083333333333333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15</v>
      </c>
      <c r="Y350" s="560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253</v>
      </c>
      <c r="Y351" s="561">
        <f>IFERROR(Y344/H344,"0")+IFERROR(Y345/H345,"0")+IFERROR(Y346/H346,"0")+IFERROR(Y347/H347,"0")+IFERROR(Y348/H348,"0")+IFERROR(Y349/H349,"0")+IFERROR(Y350/H350,"0")</f>
        <v>254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5.4863099999999996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3765</v>
      </c>
      <c r="Y352" s="561">
        <f>IFERROR(SUM(Y344:Y350),"0")</f>
        <v>3780</v>
      </c>
      <c r="Z352" s="37"/>
      <c r="AA352" s="562"/>
      <c r="AB352" s="562"/>
      <c r="AC352" s="562"/>
    </row>
    <row r="353" spans="1:68" ht="14.25" customHeight="1" x14ac:dyDescent="0.25">
      <c r="A353" s="574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1000</v>
      </c>
      <c r="Y354" s="560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8</v>
      </c>
      <c r="Y355" s="560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68.666666666666671</v>
      </c>
      <c r="Y356" s="561">
        <f>IFERROR(Y354/H354,"0")+IFERROR(Y355/H355,"0")</f>
        <v>69</v>
      </c>
      <c r="Z356" s="561">
        <f>IFERROR(IF(Z354="",0,Z354),"0")+IFERROR(IF(Z355="",0,Z355),"0")</f>
        <v>1.47529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1008</v>
      </c>
      <c r="Y357" s="561">
        <f>IFERROR(SUM(Y354:Y355),"0")</f>
        <v>1013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200</v>
      </c>
      <c r="Y360" s="560">
        <f>IFERROR(IF(X360="",0,CEILING((X360/$H360),1)*$H360),"")</f>
        <v>207</v>
      </c>
      <c r="Z360" s="36">
        <f>IFERROR(IF(Y360=0,"",ROUNDUP(Y360/H360,0)*0.01898),"")</f>
        <v>0.43653999999999998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211.53333333333333</v>
      </c>
      <c r="BN360" s="64">
        <f>IFERROR(Y360*I360/H360,"0")</f>
        <v>218.93700000000001</v>
      </c>
      <c r="BO360" s="64">
        <f>IFERROR(1/J360*(X360/H360),"0")</f>
        <v>0.34722222222222221</v>
      </c>
      <c r="BP360" s="64">
        <f>IFERROR(1/J360*(Y360/H360),"0")</f>
        <v>0.359375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22.222222222222221</v>
      </c>
      <c r="Y361" s="561">
        <f>IFERROR(Y359/H359,"0")+IFERROR(Y360/H360,"0")</f>
        <v>23</v>
      </c>
      <c r="Z361" s="561">
        <f>IFERROR(IF(Z359="",0,Z359),"0")+IFERROR(IF(Z360="",0,Z360),"0")</f>
        <v>0.43653999999999998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200</v>
      </c>
      <c r="Y362" s="561">
        <f>IFERROR(SUM(Y359:Y360),"0")</f>
        <v>207</v>
      </c>
      <c r="Z362" s="37"/>
      <c r="AA362" s="562"/>
      <c r="AB362" s="562"/>
      <c r="AC362" s="562"/>
    </row>
    <row r="363" spans="1:68" ht="14.25" customHeight="1" x14ac:dyDescent="0.25">
      <c r="A363" s="574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40</v>
      </c>
      <c r="Y364" s="560">
        <f>IFERROR(IF(X364="",0,CEILING((X364/$H364),1)*$H364),"")</f>
        <v>45</v>
      </c>
      <c r="Z364" s="36">
        <f>IFERROR(IF(Y364=0,"",ROUNDUP(Y364/H364,0)*0.01898),"")</f>
        <v>9.4899999999999998E-2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42.306666666666665</v>
      </c>
      <c r="BN364" s="64">
        <f>IFERROR(Y364*I364/H364,"0")</f>
        <v>47.594999999999999</v>
      </c>
      <c r="BO364" s="64">
        <f>IFERROR(1/J364*(X364/H364),"0")</f>
        <v>6.9444444444444448E-2</v>
      </c>
      <c r="BP364" s="64">
        <f>IFERROR(1/J364*(Y364/H364),"0")</f>
        <v>7.8125E-2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4.4444444444444446</v>
      </c>
      <c r="Y365" s="561">
        <f>IFERROR(Y364/H364,"0")</f>
        <v>5</v>
      </c>
      <c r="Z365" s="561">
        <f>IFERROR(IF(Z364="",0,Z364),"0")</f>
        <v>9.4899999999999998E-2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40</v>
      </c>
      <c r="Y366" s="561">
        <f>IFERROR(SUM(Y364:Y364),"0")</f>
        <v>45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50</v>
      </c>
      <c r="Y371" s="560">
        <f>IFERROR(IF(X371="",0,CEILING((X371/$H371),1)*$H371),"")</f>
        <v>60</v>
      </c>
      <c r="Z371" s="36">
        <f>IFERROR(IF(Y371=0,"",ROUNDUP(Y371/H371,0)*0.01898),"")</f>
        <v>9.4899999999999998E-2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51.8125</v>
      </c>
      <c r="BN371" s="64">
        <f>IFERROR(Y371*I371/H371,"0")</f>
        <v>62.175000000000004</v>
      </c>
      <c r="BO371" s="64">
        <f>IFERROR(1/J371*(X371/H371),"0")</f>
        <v>6.5104166666666671E-2</v>
      </c>
      <c r="BP371" s="64">
        <f>IFERROR(1/J371*(Y371/H371),"0")</f>
        <v>7.8125E-2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4.166666666666667</v>
      </c>
      <c r="Y373" s="561">
        <f>IFERROR(Y369/H369,"0")+IFERROR(Y370/H370,"0")+IFERROR(Y371/H371,"0")+IFERROR(Y372/H372,"0")</f>
        <v>5</v>
      </c>
      <c r="Z373" s="561">
        <f>IFERROR(IF(Z369="",0,Z369),"0")+IFERROR(IF(Z370="",0,Z370),"0")+IFERROR(IF(Z371="",0,Z371),"0")+IFERROR(IF(Z372="",0,Z372),"0")</f>
        <v>9.4899999999999998E-2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50</v>
      </c>
      <c r="Y374" s="561">
        <f>IFERROR(SUM(Y369:Y372),"0")</f>
        <v>60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customHeight="1" x14ac:dyDescent="0.25">
      <c r="A384" s="574" t="s">
        <v>172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10</v>
      </c>
      <c r="Y394" s="560">
        <f t="shared" si="52"/>
        <v>10.8</v>
      </c>
      <c r="Z394" s="36">
        <f>IFERROR(IF(Y394=0,"",ROUNDUP(Y394/H394,0)*0.00902),"")</f>
        <v>1.804E-2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10.388888888888889</v>
      </c>
      <c r="BN394" s="64">
        <f t="shared" si="54"/>
        <v>11.22</v>
      </c>
      <c r="BO394" s="64">
        <f t="shared" si="55"/>
        <v>1.4029180695847361E-2</v>
      </c>
      <c r="BP394" s="64">
        <f t="shared" si="56"/>
        <v>1.5151515151515152E-2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35</v>
      </c>
      <c r="Y396" s="560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10.5</v>
      </c>
      <c r="Y397" s="560">
        <f t="shared" si="52"/>
        <v>10.5</v>
      </c>
      <c r="Z397" s="36">
        <f t="shared" si="57"/>
        <v>2.5100000000000001E-2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11.149999999999999</v>
      </c>
      <c r="BN397" s="64">
        <f t="shared" si="54"/>
        <v>11.149999999999999</v>
      </c>
      <c r="BO397" s="64">
        <f t="shared" si="55"/>
        <v>2.1367521367521368E-2</v>
      </c>
      <c r="BP397" s="64">
        <f t="shared" si="56"/>
        <v>2.1367521367521368E-2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35</v>
      </c>
      <c r="Y399" s="560">
        <f t="shared" si="52"/>
        <v>35.700000000000003</v>
      </c>
      <c r="Z399" s="36">
        <f t="shared" si="57"/>
        <v>8.5339999999999999E-2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37.166666666666664</v>
      </c>
      <c r="BN399" s="64">
        <f t="shared" si="54"/>
        <v>37.910000000000004</v>
      </c>
      <c r="BO399" s="64">
        <f t="shared" si="55"/>
        <v>7.1225071225071226E-2</v>
      </c>
      <c r="BP399" s="64">
        <f t="shared" si="56"/>
        <v>7.2649572649572655E-2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40.185185185185176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41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0.21382000000000001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90.5</v>
      </c>
      <c r="Y402" s="561">
        <f>IFERROR(SUM(Y391:Y400),"0")</f>
        <v>92.7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137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14</v>
      </c>
      <c r="Y417" s="560">
        <f>IFERROR(IF(X417="",0,CEILING((X417/$H417),1)*$H417),"")</f>
        <v>14.700000000000001</v>
      </c>
      <c r="Z417" s="36">
        <f>IFERROR(IF(Y417=0,"",ROUNDUP(Y417/H417,0)*0.00502),"")</f>
        <v>3.5140000000000005E-2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14.866666666666665</v>
      </c>
      <c r="BN417" s="64">
        <f>IFERROR(Y417*I417/H417,"0")</f>
        <v>15.61</v>
      </c>
      <c r="BO417" s="64">
        <f>IFERROR(1/J417*(X417/H417),"0")</f>
        <v>2.8490028490028491E-2</v>
      </c>
      <c r="BP417" s="64">
        <f>IFERROR(1/J417*(Y417/H417),"0")</f>
        <v>2.9914529914529919E-2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6.6666666666666661</v>
      </c>
      <c r="Y418" s="561">
        <f>IFERROR(Y414/H414,"0")+IFERROR(Y415/H415,"0")+IFERROR(Y416/H416,"0")+IFERROR(Y417/H417,"0")</f>
        <v>7</v>
      </c>
      <c r="Z418" s="561">
        <f>IFERROR(IF(Z414="",0,Z414),"0")+IFERROR(IF(Z415="",0,Z415),"0")+IFERROR(IF(Z416="",0,Z416),"0")+IFERROR(IF(Z417="",0,Z417),"0")</f>
        <v>3.5140000000000005E-2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14</v>
      </c>
      <c r="Y419" s="561">
        <f>IFERROR(SUM(Y414:Y417),"0")</f>
        <v>14.700000000000001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60</v>
      </c>
      <c r="Y422" s="560">
        <f>IFERROR(IF(X422="",0,CEILING((X422/$H422),1)*$H422),"")</f>
        <v>60</v>
      </c>
      <c r="Z422" s="36">
        <f>IFERROR(IF(Y422=0,"",ROUNDUP(Y422/H422,0)*0.00651),"")</f>
        <v>0.32550000000000001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105</v>
      </c>
      <c r="BN422" s="64">
        <f>IFERROR(Y422*I422/H422,"0")</f>
        <v>105</v>
      </c>
      <c r="BO422" s="64">
        <f>IFERROR(1/J422*(X422/H422),"0")</f>
        <v>0.27472527472527475</v>
      </c>
      <c r="BP422" s="64">
        <f>IFERROR(1/J422*(Y422/H422),"0")</f>
        <v>0.27472527472527475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50</v>
      </c>
      <c r="Y423" s="561">
        <f>IFERROR(Y422/H422,"0")</f>
        <v>50</v>
      </c>
      <c r="Z423" s="561">
        <f>IFERROR(IF(Z422="",0,Z422),"0")</f>
        <v>0.32550000000000001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60</v>
      </c>
      <c r="Y424" s="561">
        <f>IFERROR(SUM(Y422:Y422),"0")</f>
        <v>60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100</v>
      </c>
      <c r="Y433" s="560">
        <f t="shared" ref="Y433:Y446" si="58">IFERROR(IF(X433="",0,CEILING((X433/$H433),1)*$H433),"")</f>
        <v>100.32000000000001</v>
      </c>
      <c r="Z433" s="36">
        <f t="shared" ref="Z433:Z439" si="59">IFERROR(IF(Y433=0,"",ROUNDUP(Y433/H433,0)*0.01196),"")</f>
        <v>0.22724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106.81818181818181</v>
      </c>
      <c r="BN433" s="64">
        <f t="shared" ref="BN433:BN446" si="61">IFERROR(Y433*I433/H433,"0")</f>
        <v>107.16</v>
      </c>
      <c r="BO433" s="64">
        <f t="shared" ref="BO433:BO446" si="62">IFERROR(1/J433*(X433/H433),"0")</f>
        <v>0.18210955710955709</v>
      </c>
      <c r="BP433" s="64">
        <f t="shared" ref="BP433:BP446" si="63">IFERROR(1/J433*(Y433/H433),"0")</f>
        <v>0.18269230769230771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90</v>
      </c>
      <c r="Y435" s="560">
        <f t="shared" si="58"/>
        <v>95.04</v>
      </c>
      <c r="Z435" s="36">
        <f t="shared" si="59"/>
        <v>0.21528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96.136363636363626</v>
      </c>
      <c r="BN435" s="64">
        <f t="shared" si="61"/>
        <v>101.52000000000001</v>
      </c>
      <c r="BO435" s="64">
        <f t="shared" si="62"/>
        <v>0.16389860139860138</v>
      </c>
      <c r="BP435" s="64">
        <f t="shared" si="63"/>
        <v>0.17307692307692307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200</v>
      </c>
      <c r="Y438" s="560">
        <f t="shared" si="58"/>
        <v>200.64000000000001</v>
      </c>
      <c r="Z438" s="36">
        <f t="shared" si="59"/>
        <v>0.45448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213.63636363636363</v>
      </c>
      <c r="BN438" s="64">
        <f t="shared" si="61"/>
        <v>214.32</v>
      </c>
      <c r="BO438" s="64">
        <f t="shared" si="62"/>
        <v>0.36421911421911418</v>
      </c>
      <c r="BP438" s="64">
        <f t="shared" si="63"/>
        <v>0.36538461538461542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90</v>
      </c>
      <c r="Y441" s="560">
        <f t="shared" si="58"/>
        <v>91.2</v>
      </c>
      <c r="Z441" s="36">
        <f>IFERROR(IF(Y441=0,"",ROUNDUP(Y441/H441,0)*0.00902),"")</f>
        <v>0.17138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129.9375</v>
      </c>
      <c r="BN441" s="64">
        <f t="shared" si="61"/>
        <v>131.66999999999999</v>
      </c>
      <c r="BO441" s="64">
        <f t="shared" si="62"/>
        <v>0.14204545454545456</v>
      </c>
      <c r="BP441" s="64">
        <f t="shared" si="63"/>
        <v>0.14393939393939395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168</v>
      </c>
      <c r="Y445" s="560">
        <f t="shared" si="58"/>
        <v>169.20000000000002</v>
      </c>
      <c r="Z445" s="36">
        <f>IFERROR(IF(Y445=0,"",ROUNDUP(Y445/H445,0)*0.00902),"")</f>
        <v>0.42393999999999998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177.8</v>
      </c>
      <c r="BN445" s="64">
        <f t="shared" si="61"/>
        <v>179.07000000000002</v>
      </c>
      <c r="BO445" s="64">
        <f t="shared" si="62"/>
        <v>0.35353535353535354</v>
      </c>
      <c r="BP445" s="64">
        <f t="shared" si="63"/>
        <v>0.35606060606060613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139.28030303030303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141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1.4923200000000001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648</v>
      </c>
      <c r="Y448" s="561">
        <f>IFERROR(SUM(Y433:Y446),"0")</f>
        <v>656.4</v>
      </c>
      <c r="Z448" s="37"/>
      <c r="AA448" s="562"/>
      <c r="AB448" s="562"/>
      <c r="AC448" s="562"/>
    </row>
    <row r="449" spans="1:68" ht="14.25" customHeight="1" x14ac:dyDescent="0.25">
      <c r="A449" s="574" t="s">
        <v>137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150</v>
      </c>
      <c r="Y450" s="560">
        <f>IFERROR(IF(X450="",0,CEILING((X450/$H450),1)*$H450),"")</f>
        <v>153.12</v>
      </c>
      <c r="Z450" s="36">
        <f>IFERROR(IF(Y450=0,"",ROUNDUP(Y450/H450,0)*0.01196),"")</f>
        <v>0.34683999999999998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160.22727272727272</v>
      </c>
      <c r="BN450" s="64">
        <f>IFERROR(Y450*I450/H450,"0")</f>
        <v>163.56</v>
      </c>
      <c r="BO450" s="64">
        <f>IFERROR(1/J450*(X450/H450),"0")</f>
        <v>0.27316433566433568</v>
      </c>
      <c r="BP450" s="64">
        <f>IFERROR(1/J450*(Y450/H450),"0")</f>
        <v>0.27884615384615385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28.409090909090907</v>
      </c>
      <c r="Y453" s="561">
        <f>IFERROR(Y450/H450,"0")+IFERROR(Y451/H451,"0")+IFERROR(Y452/H452,"0")</f>
        <v>29</v>
      </c>
      <c r="Z453" s="561">
        <f>IFERROR(IF(Z450="",0,Z450),"0")+IFERROR(IF(Z451="",0,Z451),"0")+IFERROR(IF(Z452="",0,Z452),"0")</f>
        <v>0.34683999999999998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150</v>
      </c>
      <c r="Y454" s="561">
        <f>IFERROR(SUM(Y450:Y452),"0")</f>
        <v>153.12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40</v>
      </c>
      <c r="Y456" s="560">
        <f t="shared" ref="Y456:Y462" si="64">IFERROR(IF(X456="",0,CEILING((X456/$H456),1)*$H456),"")</f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42.727272727272727</v>
      </c>
      <c r="BN456" s="64">
        <f t="shared" ref="BN456:BN462" si="66">IFERROR(Y456*I456/H456,"0")</f>
        <v>45.12</v>
      </c>
      <c r="BO456" s="64">
        <f t="shared" ref="BO456:BO462" si="67">IFERROR(1/J456*(X456/H456),"0")</f>
        <v>7.2843822843822847E-2</v>
      </c>
      <c r="BP456" s="64">
        <f t="shared" ref="BP456:BP462" si="68">IFERROR(1/J456*(Y456/H456),"0")</f>
        <v>7.6923076923076927E-2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30</v>
      </c>
      <c r="Y457" s="560">
        <f t="shared" si="64"/>
        <v>31.68</v>
      </c>
      <c r="Z457" s="36">
        <f>IFERROR(IF(Y457=0,"",ROUNDUP(Y457/H457,0)*0.01196),"")</f>
        <v>7.1760000000000004E-2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32.04545454545454</v>
      </c>
      <c r="BN457" s="64">
        <f t="shared" si="66"/>
        <v>33.839999999999996</v>
      </c>
      <c r="BO457" s="64">
        <f t="shared" si="67"/>
        <v>5.4632867132867136E-2</v>
      </c>
      <c r="BP457" s="64">
        <f t="shared" si="68"/>
        <v>5.7692307692307696E-2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100</v>
      </c>
      <c r="Y458" s="560">
        <f t="shared" si="64"/>
        <v>100.32000000000001</v>
      </c>
      <c r="Z458" s="36">
        <f>IFERROR(IF(Y458=0,"",ROUNDUP(Y458/H458,0)*0.01196),"")</f>
        <v>0.22724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106.81818181818181</v>
      </c>
      <c r="BN458" s="64">
        <f t="shared" si="66"/>
        <v>107.16</v>
      </c>
      <c r="BO458" s="64">
        <f t="shared" si="67"/>
        <v>0.18210955710955709</v>
      </c>
      <c r="BP458" s="64">
        <f t="shared" si="68"/>
        <v>0.18269230769230771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54</v>
      </c>
      <c r="Y460" s="560">
        <f t="shared" si="64"/>
        <v>57.599999999999994</v>
      </c>
      <c r="Z460" s="36">
        <f>IFERROR(IF(Y460=0,"",ROUNDUP(Y460/H460,0)*0.00902),"")</f>
        <v>0.10824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77.962499999999991</v>
      </c>
      <c r="BN460" s="64">
        <f t="shared" si="66"/>
        <v>83.16</v>
      </c>
      <c r="BO460" s="64">
        <f t="shared" si="67"/>
        <v>8.5227272727272735E-2</v>
      </c>
      <c r="BP460" s="64">
        <f t="shared" si="68"/>
        <v>9.0909090909090912E-2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30</v>
      </c>
      <c r="Y461" s="560">
        <f t="shared" si="64"/>
        <v>33.6</v>
      </c>
      <c r="Z461" s="36">
        <f>IFERROR(IF(Y461=0,"",ROUNDUP(Y461/H461,0)*0.00902),"")</f>
        <v>6.3140000000000002E-2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41.812500000000007</v>
      </c>
      <c r="BN461" s="64">
        <f t="shared" si="66"/>
        <v>46.830000000000005</v>
      </c>
      <c r="BO461" s="64">
        <f t="shared" si="67"/>
        <v>4.7348484848484848E-2</v>
      </c>
      <c r="BP461" s="64">
        <f t="shared" si="68"/>
        <v>5.3030303030303039E-2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72</v>
      </c>
      <c r="Y462" s="560">
        <f t="shared" si="64"/>
        <v>72</v>
      </c>
      <c r="Z462" s="36">
        <f>IFERROR(IF(Y462=0,"",ROUNDUP(Y462/H462,0)*0.00902),"")</f>
        <v>0.1353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100.35000000000001</v>
      </c>
      <c r="BN462" s="64">
        <f t="shared" si="66"/>
        <v>100.35000000000001</v>
      </c>
      <c r="BO462" s="64">
        <f t="shared" si="67"/>
        <v>0.11363636363636365</v>
      </c>
      <c r="BP462" s="64">
        <f t="shared" si="68"/>
        <v>0.11363636363636365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64.696969696969688</v>
      </c>
      <c r="Y463" s="561">
        <f>IFERROR(Y456/H456,"0")+IFERROR(Y457/H457,"0")+IFERROR(Y458/H458,"0")+IFERROR(Y459/H459,"0")+IFERROR(Y460/H460,"0")+IFERROR(Y461/H461,"0")+IFERROR(Y462/H462,"0")</f>
        <v>67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0.70135999999999998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326</v>
      </c>
      <c r="Y464" s="561">
        <f>IFERROR(SUM(Y456:Y462),"0")</f>
        <v>337.44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4" t="s">
        <v>137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customHeight="1" x14ac:dyDescent="0.25">
      <c r="A496" s="574" t="s">
        <v>172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10</v>
      </c>
      <c r="Y497" s="560">
        <f>IFERROR(IF(X497="",0,CEILING((X497/$H497),1)*$H497),"")</f>
        <v>18</v>
      </c>
      <c r="Z497" s="36">
        <f>IFERROR(IF(Y497=0,"",ROUNDUP(Y497/H497,0)*0.01898),"")</f>
        <v>3.7960000000000001E-2</v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10.483333333333334</v>
      </c>
      <c r="BN497" s="64">
        <f>IFERROR(Y497*I497/H497,"0")</f>
        <v>18.87</v>
      </c>
      <c r="BO497" s="64">
        <f>IFERROR(1/J497*(X497/H497),"0")</f>
        <v>1.7361111111111112E-2</v>
      </c>
      <c r="BP497" s="64">
        <f>IFERROR(1/J497*(Y497/H497),"0")</f>
        <v>3.125E-2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1.1111111111111112</v>
      </c>
      <c r="Y499" s="561">
        <f>IFERROR(Y497/H497,"0")+IFERROR(Y498/H498,"0")</f>
        <v>2</v>
      </c>
      <c r="Z499" s="561">
        <f>IFERROR(IF(Z497="",0,Z497),"0")+IFERROR(IF(Z498="",0,Z498),"0")</f>
        <v>3.7960000000000001E-2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10</v>
      </c>
      <c r="Y500" s="561">
        <f>IFERROR(SUM(Y497:Y498),"0")</f>
        <v>18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137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17620.349999999999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17795.25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18828.514771476926</v>
      </c>
      <c r="Y507" s="561">
        <f>IFERROR(SUM(BN22:BN503),"0")</f>
        <v>19016.070000000003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33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19653.514771476926</v>
      </c>
      <c r="Y509" s="561">
        <f>GrossWeightTotalR+PalletQtyTotalR*25</f>
        <v>19841.070000000003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4020.6955120230987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4050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37.651309999999995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258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179</v>
      </c>
      <c r="F514" s="580" t="s">
        <v>201</v>
      </c>
      <c r="G514" s="580" t="s">
        <v>234</v>
      </c>
      <c r="H514" s="580" t="s">
        <v>101</v>
      </c>
      <c r="I514" s="580" t="s">
        <v>259</v>
      </c>
      <c r="J514" s="580" t="s">
        <v>299</v>
      </c>
      <c r="K514" s="580" t="s">
        <v>360</v>
      </c>
      <c r="L514" s="580" t="s">
        <v>400</v>
      </c>
      <c r="M514" s="580" t="s">
        <v>416</v>
      </c>
      <c r="N514" s="557"/>
      <c r="O514" s="580" t="s">
        <v>429</v>
      </c>
      <c r="P514" s="580" t="s">
        <v>439</v>
      </c>
      <c r="Q514" s="580" t="s">
        <v>446</v>
      </c>
      <c r="R514" s="580" t="s">
        <v>451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348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1140.9000000000001</v>
      </c>
      <c r="E516" s="46">
        <f>IFERROR(Y89*1,"0")+IFERROR(Y90*1,"0")+IFERROR(Y91*1,"0")+IFERROR(Y95*1,"0")+IFERROR(Y96*1,"0")+IFERROR(Y97*1,"0")+IFERROR(Y98*1,"0")+IFERROR(Y99*1,"0")</f>
        <v>1354.5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2076.6600000000003</v>
      </c>
      <c r="G516" s="46">
        <f>IFERROR(Y130*1,"0")+IFERROR(Y131*1,"0")+IFERROR(Y135*1,"0")+IFERROR(Y136*1,"0")+IFERROR(Y140*1,"0")+IFERROR(Y141*1,"0")</f>
        <v>199.2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724.49999999999989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2387.1000000000004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347.98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362.4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884.25000000000011</v>
      </c>
      <c r="S516" s="46">
        <f>IFERROR(Y336*1,"0")+IFERROR(Y337*1,"0")+IFERROR(Y338*1,"0")</f>
        <v>1226.4000000000001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5045</v>
      </c>
      <c r="U516" s="46">
        <f>IFERROR(Y369*1,"0")+IFERROR(Y370*1,"0")+IFERROR(Y371*1,"0")+IFERROR(Y372*1,"0")+IFERROR(Y376*1,"0")+IFERROR(Y380*1,"0")+IFERROR(Y381*1,"0")+IFERROR(Y385*1,"0")</f>
        <v>60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92.7</v>
      </c>
      <c r="W516" s="46">
        <f>IFERROR(Y410*1,"0")+IFERROR(Y414*1,"0")+IFERROR(Y415*1,"0")+IFERROR(Y416*1,"0")+IFERROR(Y417*1,"0")</f>
        <v>14.700000000000001</v>
      </c>
      <c r="X516" s="46">
        <f>IFERROR(Y422*1,"0")</f>
        <v>60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1146.9599999999998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324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2025-08-01T09:17:46Z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