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A732A3-E78E-400A-BBC7-F36BAFA90E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Y516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O405" i="1"/>
  <c r="BM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Y377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Z146" i="1" s="1"/>
  <c r="Z147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6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506" i="1" s="1"/>
  <c r="X23" i="1"/>
  <c r="BO22" i="1"/>
  <c r="BM22" i="1"/>
  <c r="Y22" i="1"/>
  <c r="Y23" i="1" s="1"/>
  <c r="H10" i="1"/>
  <c r="A9" i="1"/>
  <c r="D7" i="1"/>
  <c r="Q6" i="1"/>
  <c r="P2" i="1"/>
  <c r="Y182" i="1" l="1"/>
  <c r="Y181" i="1"/>
  <c r="BP180" i="1"/>
  <c r="BP185" i="1"/>
  <c r="BN185" i="1"/>
  <c r="Z185" i="1"/>
  <c r="BP211" i="1"/>
  <c r="BN211" i="1"/>
  <c r="Z211" i="1"/>
  <c r="BP246" i="1"/>
  <c r="BN246" i="1"/>
  <c r="Z246" i="1"/>
  <c r="BP268" i="1"/>
  <c r="BN268" i="1"/>
  <c r="Z268" i="1"/>
  <c r="BP311" i="1"/>
  <c r="BN311" i="1"/>
  <c r="Z311" i="1"/>
  <c r="BP346" i="1"/>
  <c r="BN346" i="1"/>
  <c r="Z346" i="1"/>
  <c r="Y387" i="1"/>
  <c r="Y386" i="1"/>
  <c r="BP385" i="1"/>
  <c r="BN385" i="1"/>
  <c r="Z385" i="1"/>
  <c r="Z386" i="1" s="1"/>
  <c r="BP391" i="1"/>
  <c r="BN391" i="1"/>
  <c r="Z391" i="1"/>
  <c r="BP434" i="1"/>
  <c r="BN434" i="1"/>
  <c r="Z434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Y80" i="1"/>
  <c r="Z83" i="1"/>
  <c r="BN83" i="1"/>
  <c r="Y86" i="1"/>
  <c r="E516" i="1"/>
  <c r="Z97" i="1"/>
  <c r="BN97" i="1"/>
  <c r="Z112" i="1"/>
  <c r="BN112" i="1"/>
  <c r="Z131" i="1"/>
  <c r="BN131" i="1"/>
  <c r="Z152" i="1"/>
  <c r="BN152" i="1"/>
  <c r="Z168" i="1"/>
  <c r="BN168" i="1"/>
  <c r="Z180" i="1"/>
  <c r="Z181" i="1" s="1"/>
  <c r="BN180" i="1"/>
  <c r="BP199" i="1"/>
  <c r="BN199" i="1"/>
  <c r="Z199" i="1"/>
  <c r="BP226" i="1"/>
  <c r="BN226" i="1"/>
  <c r="Z226" i="1"/>
  <c r="BP260" i="1"/>
  <c r="BN260" i="1"/>
  <c r="Z260" i="1"/>
  <c r="BP299" i="1"/>
  <c r="BN299" i="1"/>
  <c r="Z299" i="1"/>
  <c r="BP331" i="1"/>
  <c r="BN331" i="1"/>
  <c r="Z331" i="1"/>
  <c r="BP360" i="1"/>
  <c r="BN360" i="1"/>
  <c r="Z360" i="1"/>
  <c r="BP399" i="1"/>
  <c r="BN399" i="1"/>
  <c r="Z399" i="1"/>
  <c r="BP437" i="1"/>
  <c r="BN437" i="1"/>
  <c r="Z437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Y188" i="1"/>
  <c r="Y264" i="1"/>
  <c r="Y463" i="1"/>
  <c r="Y484" i="1"/>
  <c r="Y494" i="1"/>
  <c r="Z22" i="1"/>
  <c r="Z23" i="1" s="1"/>
  <c r="BN22" i="1"/>
  <c r="BP22" i="1"/>
  <c r="Z26" i="1"/>
  <c r="BN26" i="1"/>
  <c r="Z30" i="1"/>
  <c r="BN30" i="1"/>
  <c r="C516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Y115" i="1"/>
  <c r="Z118" i="1"/>
  <c r="BN118" i="1"/>
  <c r="Z124" i="1"/>
  <c r="BN124" i="1"/>
  <c r="BP124" i="1"/>
  <c r="Y127" i="1"/>
  <c r="G516" i="1"/>
  <c r="Z135" i="1"/>
  <c r="BN135" i="1"/>
  <c r="BP135" i="1"/>
  <c r="Y138" i="1"/>
  <c r="Y154" i="1"/>
  <c r="BP150" i="1"/>
  <c r="BN150" i="1"/>
  <c r="Z150" i="1"/>
  <c r="BP166" i="1"/>
  <c r="BN166" i="1"/>
  <c r="Z166" i="1"/>
  <c r="BP176" i="1"/>
  <c r="BN176" i="1"/>
  <c r="Z176" i="1"/>
  <c r="BP197" i="1"/>
  <c r="BN197" i="1"/>
  <c r="Z197" i="1"/>
  <c r="BP209" i="1"/>
  <c r="BN209" i="1"/>
  <c r="Z20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P263" i="1"/>
  <c r="BN263" i="1"/>
  <c r="Z263" i="1"/>
  <c r="Y271" i="1"/>
  <c r="Y147" i="1"/>
  <c r="BP146" i="1"/>
  <c r="BN146" i="1"/>
  <c r="Y159" i="1"/>
  <c r="BP158" i="1"/>
  <c r="BN158" i="1"/>
  <c r="Z158" i="1"/>
  <c r="Z159" i="1" s="1"/>
  <c r="Y171" i="1"/>
  <c r="BP162" i="1"/>
  <c r="BN162" i="1"/>
  <c r="Z162" i="1"/>
  <c r="BP170" i="1"/>
  <c r="BN170" i="1"/>
  <c r="Z170" i="1"/>
  <c r="BP191" i="1"/>
  <c r="BN191" i="1"/>
  <c r="Z191" i="1"/>
  <c r="BP201" i="1"/>
  <c r="BN201" i="1"/>
  <c r="Z201" i="1"/>
  <c r="BP213" i="1"/>
  <c r="BN213" i="1"/>
  <c r="Z213" i="1"/>
  <c r="BP228" i="1"/>
  <c r="BN228" i="1"/>
  <c r="Z228" i="1"/>
  <c r="BP251" i="1"/>
  <c r="BN251" i="1"/>
  <c r="Z251" i="1"/>
  <c r="BP262" i="1"/>
  <c r="BN262" i="1"/>
  <c r="Z262" i="1"/>
  <c r="BP270" i="1"/>
  <c r="BN270" i="1"/>
  <c r="Z270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BP336" i="1"/>
  <c r="BN336" i="1"/>
  <c r="Z336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5" i="1"/>
  <c r="BN405" i="1"/>
  <c r="Z405" i="1"/>
  <c r="BP439" i="1"/>
  <c r="BN439" i="1"/>
  <c r="Z439" i="1"/>
  <c r="BP457" i="1"/>
  <c r="BN457" i="1"/>
  <c r="Z457" i="1"/>
  <c r="Y500" i="1"/>
  <c r="Y499" i="1"/>
  <c r="BP497" i="1"/>
  <c r="BN497" i="1"/>
  <c r="Z497" i="1"/>
  <c r="Y153" i="1"/>
  <c r="Y178" i="1"/>
  <c r="Y203" i="1"/>
  <c r="Y231" i="1"/>
  <c r="Y247" i="1"/>
  <c r="Y256" i="1"/>
  <c r="BP293" i="1"/>
  <c r="BN293" i="1"/>
  <c r="Z293" i="1"/>
  <c r="Y313" i="1"/>
  <c r="BP309" i="1"/>
  <c r="BN309" i="1"/>
  <c r="Z309" i="1"/>
  <c r="Y327" i="1"/>
  <c r="BP322" i="1"/>
  <c r="BN322" i="1"/>
  <c r="Z322" i="1"/>
  <c r="Y333" i="1"/>
  <c r="BP329" i="1"/>
  <c r="BN329" i="1"/>
  <c r="Z329" i="1"/>
  <c r="BP344" i="1"/>
  <c r="BN344" i="1"/>
  <c r="Z344" i="1"/>
  <c r="Y356" i="1"/>
  <c r="BP354" i="1"/>
  <c r="BN354" i="1"/>
  <c r="Z354" i="1"/>
  <c r="BP381" i="1"/>
  <c r="BN381" i="1"/>
  <c r="Z381" i="1"/>
  <c r="BP397" i="1"/>
  <c r="BN397" i="1"/>
  <c r="Z397" i="1"/>
  <c r="BP416" i="1"/>
  <c r="BN416" i="1"/>
  <c r="Z416" i="1"/>
  <c r="BP445" i="1"/>
  <c r="BN445" i="1"/>
  <c r="Z445" i="1"/>
  <c r="BP461" i="1"/>
  <c r="BN461" i="1"/>
  <c r="Z461" i="1"/>
  <c r="BP498" i="1"/>
  <c r="BN498" i="1"/>
  <c r="Z498" i="1"/>
  <c r="Y305" i="1"/>
  <c r="Y402" i="1"/>
  <c r="Y418" i="1"/>
  <c r="Y469" i="1"/>
  <c r="F10" i="1"/>
  <c r="J9" i="1"/>
  <c r="F9" i="1"/>
  <c r="A10" i="1"/>
  <c r="Y32" i="1"/>
  <c r="BP29" i="1"/>
  <c r="BN29" i="1"/>
  <c r="Z29" i="1"/>
  <c r="H9" i="1"/>
  <c r="BP27" i="1"/>
  <c r="BN27" i="1"/>
  <c r="Z27" i="1"/>
  <c r="BP31" i="1"/>
  <c r="BN31" i="1"/>
  <c r="Z31" i="1"/>
  <c r="Y33" i="1"/>
  <c r="Y37" i="1"/>
  <c r="Y36" i="1"/>
  <c r="BP35" i="1"/>
  <c r="BN35" i="1"/>
  <c r="Z35" i="1"/>
  <c r="Z36" i="1" s="1"/>
  <c r="B516" i="1"/>
  <c r="X507" i="1"/>
  <c r="X508" i="1"/>
  <c r="X510" i="1"/>
  <c r="Y24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6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BN186" i="1"/>
  <c r="BP186" i="1"/>
  <c r="Y187" i="1"/>
  <c r="BP196" i="1"/>
  <c r="BN196" i="1"/>
  <c r="Z196" i="1"/>
  <c r="BP200" i="1"/>
  <c r="BN200" i="1"/>
  <c r="Z200" i="1"/>
  <c r="BP208" i="1"/>
  <c r="BN208" i="1"/>
  <c r="Z208" i="1"/>
  <c r="Y45" i="1"/>
  <c r="Y58" i="1"/>
  <c r="Y93" i="1"/>
  <c r="Y132" i="1"/>
  <c r="Y193" i="1"/>
  <c r="BP190" i="1"/>
  <c r="BN190" i="1"/>
  <c r="Z190" i="1"/>
  <c r="BP198" i="1"/>
  <c r="BN198" i="1"/>
  <c r="Z198" i="1"/>
  <c r="BP202" i="1"/>
  <c r="BN202" i="1"/>
  <c r="Z202" i="1"/>
  <c r="Y204" i="1"/>
  <c r="Y216" i="1"/>
  <c r="Y215" i="1"/>
  <c r="BP206" i="1"/>
  <c r="BN206" i="1"/>
  <c r="Z206" i="1"/>
  <c r="BP210" i="1"/>
  <c r="BN210" i="1"/>
  <c r="Z210" i="1"/>
  <c r="Z212" i="1"/>
  <c r="BN212" i="1"/>
  <c r="Z214" i="1"/>
  <c r="BN214" i="1"/>
  <c r="Z218" i="1"/>
  <c r="Z220" i="1" s="1"/>
  <c r="BN218" i="1"/>
  <c r="BP218" i="1"/>
  <c r="Y221" i="1"/>
  <c r="K516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6" i="1"/>
  <c r="Z252" i="1"/>
  <c r="BN252" i="1"/>
  <c r="BP252" i="1"/>
  <c r="Z254" i="1"/>
  <c r="BN254" i="1"/>
  <c r="Y257" i="1"/>
  <c r="M516" i="1"/>
  <c r="Y265" i="1"/>
  <c r="Z261" i="1"/>
  <c r="BN261" i="1"/>
  <c r="BP261" i="1"/>
  <c r="BP269" i="1"/>
  <c r="BN269" i="1"/>
  <c r="Z269" i="1"/>
  <c r="Z271" i="1" s="1"/>
  <c r="BP292" i="1"/>
  <c r="BN292" i="1"/>
  <c r="Z292" i="1"/>
  <c r="BP290" i="1"/>
  <c r="BN290" i="1"/>
  <c r="Z290" i="1"/>
  <c r="Y296" i="1"/>
  <c r="Y306" i="1"/>
  <c r="Y314" i="1"/>
  <c r="Y320" i="1"/>
  <c r="Y326" i="1"/>
  <c r="Y332" i="1"/>
  <c r="Y339" i="1"/>
  <c r="Y351" i="1"/>
  <c r="Y357" i="1"/>
  <c r="Y361" i="1"/>
  <c r="Y374" i="1"/>
  <c r="Y378" i="1"/>
  <c r="Y382" i="1"/>
  <c r="Y406" i="1"/>
  <c r="Y419" i="1"/>
  <c r="Y424" i="1"/>
  <c r="Y429" i="1"/>
  <c r="Z516" i="1"/>
  <c r="Y447" i="1"/>
  <c r="BP444" i="1"/>
  <c r="BN444" i="1"/>
  <c r="Z444" i="1"/>
  <c r="O516" i="1"/>
  <c r="Y272" i="1"/>
  <c r="Y277" i="1"/>
  <c r="Y286" i="1"/>
  <c r="R516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Z308" i="1"/>
  <c r="Z313" i="1" s="1"/>
  <c r="BN308" i="1"/>
  <c r="BP308" i="1"/>
  <c r="Z310" i="1"/>
  <c r="BN310" i="1"/>
  <c r="Z312" i="1"/>
  <c r="BN312" i="1"/>
  <c r="Z316" i="1"/>
  <c r="BN316" i="1"/>
  <c r="BP316" i="1"/>
  <c r="Z318" i="1"/>
  <c r="BN318" i="1"/>
  <c r="Z324" i="1"/>
  <c r="Z326" i="1" s="1"/>
  <c r="BN324" i="1"/>
  <c r="Z330" i="1"/>
  <c r="Z332" i="1" s="1"/>
  <c r="BN330" i="1"/>
  <c r="S516" i="1"/>
  <c r="Z337" i="1"/>
  <c r="BN337" i="1"/>
  <c r="Y340" i="1"/>
  <c r="T516" i="1"/>
  <c r="Z345" i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16" i="1"/>
  <c r="Z370" i="1"/>
  <c r="BN370" i="1"/>
  <c r="Z372" i="1"/>
  <c r="BN372" i="1"/>
  <c r="Y373" i="1"/>
  <c r="Z376" i="1"/>
  <c r="Z377" i="1" s="1"/>
  <c r="BN376" i="1"/>
  <c r="BP376" i="1"/>
  <c r="Z380" i="1"/>
  <c r="Z382" i="1" s="1"/>
  <c r="BN380" i="1"/>
  <c r="BP380" i="1"/>
  <c r="V516" i="1"/>
  <c r="Z392" i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W516" i="1"/>
  <c r="Y412" i="1"/>
  <c r="Z415" i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Y428" i="1"/>
  <c r="Z433" i="1"/>
  <c r="BN433" i="1"/>
  <c r="BP433" i="1"/>
  <c r="Z435" i="1"/>
  <c r="BN435" i="1"/>
  <c r="Z436" i="1"/>
  <c r="BN436" i="1"/>
  <c r="Z438" i="1"/>
  <c r="BN438" i="1"/>
  <c r="Z440" i="1"/>
  <c r="BN440" i="1"/>
  <c r="BP441" i="1"/>
  <c r="BN441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Y464" i="1"/>
  <c r="Y470" i="1"/>
  <c r="Y485" i="1"/>
  <c r="Y495" i="1"/>
  <c r="Y505" i="1"/>
  <c r="AA516" i="1"/>
  <c r="Z452" i="1"/>
  <c r="BN452" i="1"/>
  <c r="Z456" i="1"/>
  <c r="BN456" i="1"/>
  <c r="BP456" i="1"/>
  <c r="Z458" i="1"/>
  <c r="BN458" i="1"/>
  <c r="Z460" i="1"/>
  <c r="BN460" i="1"/>
  <c r="Z462" i="1"/>
  <c r="BN462" i="1"/>
  <c r="Z466" i="1"/>
  <c r="Z469" i="1" s="1"/>
  <c r="BN466" i="1"/>
  <c r="BP466" i="1"/>
  <c r="Z468" i="1"/>
  <c r="BN468" i="1"/>
  <c r="Z481" i="1"/>
  <c r="BN481" i="1"/>
  <c r="BP481" i="1"/>
  <c r="Z482" i="1"/>
  <c r="BN482" i="1"/>
  <c r="Z483" i="1"/>
  <c r="BN483" i="1"/>
  <c r="Z492" i="1"/>
  <c r="Z494" i="1" s="1"/>
  <c r="BN492" i="1"/>
  <c r="BP492" i="1"/>
  <c r="Z493" i="1"/>
  <c r="BN493" i="1"/>
  <c r="Z503" i="1"/>
  <c r="Z504" i="1" s="1"/>
  <c r="BN503" i="1"/>
  <c r="BP503" i="1"/>
  <c r="Y504" i="1"/>
  <c r="Z418" i="1" l="1"/>
  <c r="Z373" i="1"/>
  <c r="Z478" i="1"/>
  <c r="Z339" i="1"/>
  <c r="Z264" i="1"/>
  <c r="Z256" i="1"/>
  <c r="Z192" i="1"/>
  <c r="Z187" i="1"/>
  <c r="Z153" i="1"/>
  <c r="Z121" i="1"/>
  <c r="Z114" i="1"/>
  <c r="Z108" i="1"/>
  <c r="Z100" i="1"/>
  <c r="Z92" i="1"/>
  <c r="Z65" i="1"/>
  <c r="Z58" i="1"/>
  <c r="Z44" i="1"/>
  <c r="Z489" i="1"/>
  <c r="Z351" i="1"/>
  <c r="Z247" i="1"/>
  <c r="Z231" i="1"/>
  <c r="Z171" i="1"/>
  <c r="Y510" i="1"/>
  <c r="Z32" i="1"/>
  <c r="Y508" i="1"/>
  <c r="Z499" i="1"/>
  <c r="Z401" i="1"/>
  <c r="Z295" i="1"/>
  <c r="Z203" i="1"/>
  <c r="Y507" i="1"/>
  <c r="Z484" i="1"/>
  <c r="Z463" i="1"/>
  <c r="Z453" i="1"/>
  <c r="Z319" i="1"/>
  <c r="Z305" i="1"/>
  <c r="Z215" i="1"/>
  <c r="Z80" i="1"/>
  <c r="Z71" i="1"/>
  <c r="Y506" i="1"/>
  <c r="Z447" i="1"/>
  <c r="X509" i="1"/>
  <c r="Z511" i="1" l="1"/>
  <c r="Y509" i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<sst xmlns="http://schemas.openxmlformats.org/spreadsheetml/2006/main" count="2254" uniqueCount="826">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</sst>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45873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Понедельник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0.41666666666666669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200</v>
      </c>
      <c r="Y53" s="56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72</v>
      </c>
      <c r="Y57" s="560">
        <f t="shared" si="6"/>
        <v>72</v>
      </c>
      <c r="Z57" s="36">
        <f>IFERROR(IF(Y57=0,"",ROUNDUP(Y57/H57,0)*0.00902),"")</f>
        <v>0.14432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75.36</v>
      </c>
      <c r="BN57" s="64">
        <f t="shared" si="8"/>
        <v>75.36</v>
      </c>
      <c r="BO57" s="64">
        <f t="shared" si="9"/>
        <v>0.12121212121212122</v>
      </c>
      <c r="BP57" s="64">
        <f t="shared" si="10"/>
        <v>0.12121212121212122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34.518518518518519</v>
      </c>
      <c r="Y58" s="561">
        <f>IFERROR(Y52/H52,"0")+IFERROR(Y53/H53,"0")+IFERROR(Y54/H54,"0")+IFERROR(Y55/H55,"0")+IFERROR(Y56/H56,"0")+IFERROR(Y57/H57,"0")</f>
        <v>35</v>
      </c>
      <c r="Z58" s="561">
        <f>IFERROR(IF(Z52="",0,Z52),"0")+IFERROR(IF(Z53="",0,Z53),"0")+IFERROR(IF(Z54="",0,Z54),"0")+IFERROR(IF(Z55="",0,Z55),"0")+IFERROR(IF(Z56="",0,Z56),"0")+IFERROR(IF(Z57="",0,Z57),"0")</f>
        <v>0.50493999999999994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272</v>
      </c>
      <c r="Y59" s="561">
        <f>IFERROR(SUM(Y52:Y57),"0")</f>
        <v>277.20000000000005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250</v>
      </c>
      <c r="Y61" s="560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23.148148148148145</v>
      </c>
      <c r="Y65" s="561">
        <f>IFERROR(Y61/H61,"0")+IFERROR(Y62/H62,"0")+IFERROR(Y63/H63,"0")+IFERROR(Y64/H64,"0")</f>
        <v>24.000000000000004</v>
      </c>
      <c r="Z65" s="561">
        <f>IFERROR(IF(Z61="",0,Z61),"0")+IFERROR(IF(Z62="",0,Z62),"0")+IFERROR(IF(Z63="",0,Z63),"0")+IFERROR(IF(Z64="",0,Z64),"0")</f>
        <v>0.45552000000000004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250</v>
      </c>
      <c r="Y66" s="561">
        <f>IFERROR(SUM(Y61:Y64),"0")</f>
        <v>259.20000000000005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160</v>
      </c>
      <c r="Y76" s="560">
        <f t="shared" si="11"/>
        <v>168</v>
      </c>
      <c r="Z76" s="36">
        <f>IFERROR(IF(Y76=0,"",ROUNDUP(Y76/H76,0)*0.01898),"")</f>
        <v>0.37959999999999999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169.65714285714284</v>
      </c>
      <c r="BN76" s="64">
        <f t="shared" si="13"/>
        <v>178.14</v>
      </c>
      <c r="BO76" s="64">
        <f t="shared" si="14"/>
        <v>0.29761904761904762</v>
      </c>
      <c r="BP76" s="64">
        <f t="shared" si="15"/>
        <v>0.3125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19.047619047619047</v>
      </c>
      <c r="Y80" s="561">
        <f>IFERROR(Y74/H74,"0")+IFERROR(Y75/H75,"0")+IFERROR(Y76/H76,"0")+IFERROR(Y77/H77,"0")+IFERROR(Y78/H78,"0")+IFERROR(Y79/H79,"0")</f>
        <v>20</v>
      </c>
      <c r="Z80" s="561">
        <f>IFERROR(IF(Z74="",0,Z74),"0")+IFERROR(IF(Z75="",0,Z75),"0")+IFERROR(IF(Z76="",0,Z76),"0")+IFERROR(IF(Z77="",0,Z77),"0")+IFERROR(IF(Z78="",0,Z78),"0")+IFERROR(IF(Z79="",0,Z79),"0")</f>
        <v>0.37959999999999999</v>
      </c>
      <c r="AA80" s="562"/>
      <c r="AB80" s="562"/>
      <c r="AC80" s="562"/>
    </row>
    <row r="81" spans="1:68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160</v>
      </c>
      <c r="Y81" s="561">
        <f>IFERROR(SUM(Y74:Y79),"0")</f>
        <v>168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350</v>
      </c>
      <c r="Y316" s="560">
        <f>IFERROR(IF(X316="",0,CEILING((X316/$H316),1)*$H316),"")</f>
        <v>352.8</v>
      </c>
      <c r="Z316" s="36">
        <f>IFERROR(IF(Y316=0,"",ROUNDUP(Y316/H316,0)*0.01898),"")</f>
        <v>0.79715999999999998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371.625</v>
      </c>
      <c r="BN316" s="64">
        <f>IFERROR(Y316*I316/H316,"0")</f>
        <v>374.59800000000001</v>
      </c>
      <c r="BO316" s="64">
        <f>IFERROR(1/J316*(X316/H316),"0")</f>
        <v>0.65104166666666663</v>
      </c>
      <c r="BP316" s="64">
        <f>IFERROR(1/J316*(Y316/H316),"0")</f>
        <v>0.65625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41.666666666666664</v>
      </c>
      <c r="Y319" s="561">
        <f>IFERROR(Y316/H316,"0")+IFERROR(Y317/H317,"0")+IFERROR(Y318/H318,"0")</f>
        <v>42</v>
      </c>
      <c r="Z319" s="561">
        <f>IFERROR(IF(Z316="",0,Z316),"0")+IFERROR(IF(Z317="",0,Z317),"0")+IFERROR(IF(Z318="",0,Z318),"0")</f>
        <v>0.79715999999999998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350</v>
      </c>
      <c r="Y320" s="561">
        <f>IFERROR(SUM(Y316:Y318),"0")</f>
        <v>352.8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1500</v>
      </c>
      <c r="Y344" s="560">
        <f t="shared" ref="Y344:Y350" si="47">IFERROR(IF(X344="",0,CEILING((X344/$H344),1)*$H344),"")</f>
        <v>1500</v>
      </c>
      <c r="Z344" s="36">
        <f>IFERROR(IF(Y344=0,"",ROUNDUP(Y344/H344,0)*0.02175),"")</f>
        <v>2.1749999999999998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1548</v>
      </c>
      <c r="BN344" s="64">
        <f t="shared" ref="BN344:BN350" si="49">IFERROR(Y344*I344/H344,"0")</f>
        <v>1548</v>
      </c>
      <c r="BO344" s="64">
        <f t="shared" ref="BO344:BO350" si="50">IFERROR(1/J344*(X344/H344),"0")</f>
        <v>2.083333333333333</v>
      </c>
      <c r="BP344" s="64">
        <f t="shared" ref="BP344:BP350" si="51">IFERROR(1/J344*(Y344/H344),"0")</f>
        <v>2.083333333333333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1500</v>
      </c>
      <c r="Y345" s="560">
        <f t="shared" si="47"/>
        <v>1500</v>
      </c>
      <c r="Z345" s="36">
        <f>IFERROR(IF(Y345=0,"",ROUNDUP(Y345/H345,0)*0.02175),"")</f>
        <v>2.1749999999999998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1548</v>
      </c>
      <c r="BN345" s="64">
        <f t="shared" si="49"/>
        <v>1548</v>
      </c>
      <c r="BO345" s="64">
        <f t="shared" si="50"/>
        <v>2.083333333333333</v>
      </c>
      <c r="BP345" s="64">
        <f t="shared" si="51"/>
        <v>2.083333333333333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1500</v>
      </c>
      <c r="Y347" s="560">
        <f t="shared" si="47"/>
        <v>1500</v>
      </c>
      <c r="Z347" s="36">
        <f>IFERROR(IF(Y347=0,"",ROUNDUP(Y347/H347,0)*0.02175),"")</f>
        <v>2.1749999999999998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1548</v>
      </c>
      <c r="BN347" s="64">
        <f t="shared" si="49"/>
        <v>1548</v>
      </c>
      <c r="BO347" s="64">
        <f t="shared" si="50"/>
        <v>2.083333333333333</v>
      </c>
      <c r="BP347" s="64">
        <f t="shared" si="51"/>
        <v>2.083333333333333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300</v>
      </c>
      <c r="Y351" s="561">
        <f>IFERROR(Y344/H344,"0")+IFERROR(Y345/H345,"0")+IFERROR(Y346/H346,"0")+IFERROR(Y347/H347,"0")+IFERROR(Y348/H348,"0")+IFERROR(Y349/H349,"0")+IFERROR(Y350/H350,"0")</f>
        <v>300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6.5249999999999995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4500</v>
      </c>
      <c r="Y352" s="561">
        <f>IFERROR(SUM(Y344:Y350),"0")</f>
        <v>4500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3000</v>
      </c>
      <c r="Y354" s="560">
        <f>IFERROR(IF(X354="",0,CEILING((X354/$H354),1)*$H354),"")</f>
        <v>3000</v>
      </c>
      <c r="Z354" s="36">
        <f>IFERROR(IF(Y354=0,"",ROUNDUP(Y354/H354,0)*0.02175),"")</f>
        <v>4.3499999999999996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3096</v>
      </c>
      <c r="BN354" s="64">
        <f>IFERROR(Y354*I354/H354,"0")</f>
        <v>3096</v>
      </c>
      <c r="BO354" s="64">
        <f>IFERROR(1/J354*(X354/H354),"0")</f>
        <v>4.1666666666666661</v>
      </c>
      <c r="BP354" s="64">
        <f>IFERROR(1/J354*(Y354/H354),"0")</f>
        <v>4.1666666666666661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200</v>
      </c>
      <c r="Y356" s="561">
        <f>IFERROR(Y354/H354,"0")+IFERROR(Y355/H355,"0")</f>
        <v>200</v>
      </c>
      <c r="Z356" s="561">
        <f>IFERROR(IF(Z354="",0,Z354),"0")+IFERROR(IF(Z355="",0,Z355),"0")</f>
        <v>4.3499999999999996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3000</v>
      </c>
      <c r="Y357" s="561">
        <f>IFERROR(SUM(Y354:Y355),"0")</f>
        <v>3000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400</v>
      </c>
      <c r="Y364" s="560">
        <f>IFERROR(IF(X364="",0,CEILING((X364/$H364),1)*$H364),"")</f>
        <v>405</v>
      </c>
      <c r="Z364" s="36">
        <f>IFERROR(IF(Y364=0,"",ROUNDUP(Y364/H364,0)*0.01898),"")</f>
        <v>0.85409999999999997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423.06666666666666</v>
      </c>
      <c r="BN364" s="64">
        <f>IFERROR(Y364*I364/H364,"0")</f>
        <v>428.35500000000002</v>
      </c>
      <c r="BO364" s="64">
        <f>IFERROR(1/J364*(X364/H364),"0")</f>
        <v>0.69444444444444442</v>
      </c>
      <c r="BP364" s="64">
        <f>IFERROR(1/J364*(Y364/H364),"0")</f>
        <v>0.703125</v>
      </c>
    </row>
    <row r="365" spans="1:68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44.444444444444443</v>
      </c>
      <c r="Y365" s="561">
        <f>IFERROR(Y364/H364,"0")</f>
        <v>45</v>
      </c>
      <c r="Z365" s="561">
        <f>IFERROR(IF(Z364="",0,Z364),"0")</f>
        <v>0.85409999999999997</v>
      </c>
      <c r="AA365" s="562"/>
      <c r="AB365" s="562"/>
      <c r="AC365" s="562"/>
    </row>
    <row r="366" spans="1:68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400</v>
      </c>
      <c r="Y366" s="561">
        <f>IFERROR(SUM(Y364:Y364),"0")</f>
        <v>405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150</v>
      </c>
      <c r="Y376" s="560">
        <f>IFERROR(IF(X376="",0,CEILING((X376/$H376),1)*$H376),"")</f>
        <v>153.29999999999998</v>
      </c>
      <c r="Z376" s="36">
        <f>IFERROR(IF(Y376=0,"",ROUNDUP(Y376/H376,0)*0.00902),"")</f>
        <v>0.31569999999999998</v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159.24657534246575</v>
      </c>
      <c r="BN376" s="64">
        <f>IFERROR(Y376*I376/H376,"0")</f>
        <v>162.75</v>
      </c>
      <c r="BO376" s="64">
        <f>IFERROR(1/J376*(X376/H376),"0")</f>
        <v>0.25944375259443753</v>
      </c>
      <c r="BP376" s="64">
        <f>IFERROR(1/J376*(Y376/H376),"0")</f>
        <v>0.26515151515151514</v>
      </c>
    </row>
    <row r="377" spans="1:68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34.246575342465754</v>
      </c>
      <c r="Y377" s="561">
        <f>IFERROR(Y376/H376,"0")</f>
        <v>35</v>
      </c>
      <c r="Z377" s="561">
        <f>IFERROR(IF(Z376="",0,Z376),"0")</f>
        <v>0.31569999999999998</v>
      </c>
      <c r="AA377" s="562"/>
      <c r="AB377" s="562"/>
      <c r="AC377" s="562"/>
    </row>
    <row r="378" spans="1:68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150</v>
      </c>
      <c r="Y378" s="561">
        <f>IFERROR(SUM(Y376:Y376),"0")</f>
        <v>153.29999999999998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hidden="1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600</v>
      </c>
      <c r="Y438" s="560">
        <f t="shared" si="58"/>
        <v>601.92000000000007</v>
      </c>
      <c r="Z438" s="36">
        <f t="shared" si="59"/>
        <v>1.36344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640.90909090909088</v>
      </c>
      <c r="BN438" s="64">
        <f t="shared" si="61"/>
        <v>642.96</v>
      </c>
      <c r="BO438" s="64">
        <f t="shared" si="62"/>
        <v>1.0926573426573427</v>
      </c>
      <c r="BP438" s="64">
        <f t="shared" si="63"/>
        <v>1.0961538461538463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113.63636363636363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114.00000000000001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1.36344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600</v>
      </c>
      <c r="Y448" s="561">
        <f>IFERROR(SUM(Y433:Y446),"0")</f>
        <v>601.92000000000007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600</v>
      </c>
      <c r="Y450" s="560">
        <f>IFERROR(IF(X450="",0,CEILING((X450/$H450),1)*$H450),"")</f>
        <v>601.92000000000007</v>
      </c>
      <c r="Z450" s="36">
        <f>IFERROR(IF(Y450=0,"",ROUNDUP(Y450/H450,0)*0.01196),"")</f>
        <v>1.36344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640.90909090909088</v>
      </c>
      <c r="BN450" s="64">
        <f>IFERROR(Y450*I450/H450,"0")</f>
        <v>642.96</v>
      </c>
      <c r="BO450" s="64">
        <f>IFERROR(1/J450*(X450/H450),"0")</f>
        <v>1.0926573426573427</v>
      </c>
      <c r="BP450" s="64">
        <f>IFERROR(1/J450*(Y450/H450),"0")</f>
        <v>1.0961538461538463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113.63636363636363</v>
      </c>
      <c r="Y453" s="561">
        <f>IFERROR(Y450/H450,"0")+IFERROR(Y451/H451,"0")+IFERROR(Y452/H452,"0")</f>
        <v>114.00000000000001</v>
      </c>
      <c r="Z453" s="561">
        <f>IFERROR(IF(Z450="",0,Z450),"0")+IFERROR(IF(Z451="",0,Z451),"0")+IFERROR(IF(Z452="",0,Z452),"0")</f>
        <v>1.36344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600</v>
      </c>
      <c r="Y454" s="561">
        <f>IFERROR(SUM(Y450:Y452),"0")</f>
        <v>601.92000000000007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150</v>
      </c>
      <c r="Y456" s="560">
        <f t="shared" ref="Y456:Y462" si="64">IFERROR(IF(X456="",0,CEILING((X456/$H456),1)*$H456),"")</f>
        <v>153.12</v>
      </c>
      <c r="Z456" s="36">
        <f>IFERROR(IF(Y456=0,"",ROUNDUP(Y456/H456,0)*0.01196),"")</f>
        <v>0.34683999999999998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160.22727272727272</v>
      </c>
      <c r="BN456" s="64">
        <f t="shared" ref="BN456:BN462" si="66">IFERROR(Y456*I456/H456,"0")</f>
        <v>163.56</v>
      </c>
      <c r="BO456" s="64">
        <f t="shared" ref="BO456:BO462" si="67">IFERROR(1/J456*(X456/H456),"0")</f>
        <v>0.27316433566433568</v>
      </c>
      <c r="BP456" s="64">
        <f t="shared" ref="BP456:BP462" si="68">IFERROR(1/J456*(Y456/H456),"0")</f>
        <v>0.27884615384615385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170</v>
      </c>
      <c r="Y457" s="560">
        <f t="shared" si="64"/>
        <v>174.24</v>
      </c>
      <c r="Z457" s="36">
        <f>IFERROR(IF(Y457=0,"",ROUNDUP(Y457/H457,0)*0.01196),"")</f>
        <v>0.39468000000000003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181.59090909090907</v>
      </c>
      <c r="BN457" s="64">
        <f t="shared" si="66"/>
        <v>186.12</v>
      </c>
      <c r="BO457" s="64">
        <f t="shared" si="67"/>
        <v>0.3095862470862471</v>
      </c>
      <c r="BP457" s="64">
        <f t="shared" si="68"/>
        <v>0.31730769230769235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250</v>
      </c>
      <c r="Y458" s="560">
        <f t="shared" si="64"/>
        <v>253.44</v>
      </c>
      <c r="Z458" s="36">
        <f>IFERROR(IF(Y458=0,"",ROUNDUP(Y458/H458,0)*0.01196),"")</f>
        <v>0.57408000000000003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267.04545454545456</v>
      </c>
      <c r="BN458" s="64">
        <f t="shared" si="66"/>
        <v>270.71999999999997</v>
      </c>
      <c r="BO458" s="64">
        <f t="shared" si="67"/>
        <v>0.45527389277389274</v>
      </c>
      <c r="BP458" s="64">
        <f t="shared" si="68"/>
        <v>0.46153846153846156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107.95454545454544</v>
      </c>
      <c r="Y463" s="561">
        <f>IFERROR(Y456/H456,"0")+IFERROR(Y457/H457,"0")+IFERROR(Y458/H458,"0")+IFERROR(Y459/H459,"0")+IFERROR(Y460/H460,"0")+IFERROR(Y461/H461,"0")+IFERROR(Y462/H462,"0")</f>
        <v>110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1.3155999999999999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570</v>
      </c>
      <c r="Y464" s="561">
        <f>IFERROR(SUM(Y456:Y462),"0")</f>
        <v>580.79999999999995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10852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10900.14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11297.762203048092</v>
      </c>
      <c r="Y507" s="561">
        <f>IFERROR(SUM(BN22:BN503),"0")</f>
        <v>11348.627999999999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17</v>
      </c>
      <c r="Y508" s="38">
        <f>ROUNDUP(SUM(BP22:BP503),0)</f>
        <v>17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11722.762203048092</v>
      </c>
      <c r="Y509" s="561">
        <f>GrossWeightTotalR+PalletQtyTotalR*25</f>
        <v>11773.627999999999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1032.2992448951354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1039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18.224499999999999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704.40000000000009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352.8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7905</v>
      </c>
      <c r="U516" s="46">
        <f>IFERROR(Y369*1,"0")+IFERROR(Y370*1,"0")+IFERROR(Y371*1,"0")+IFERROR(Y372*1,"0")+IFERROR(Y376*1,"0")+IFERROR(Y380*1,"0")+IFERROR(Y381*1,"0")+IFERROR(Y385*1,"0")</f>
        <v>153.29999999999998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1784.64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2,30"/>
        <filter val="1 500,00"/>
        <filter val="10 852,00"/>
        <filter val="107,95"/>
        <filter val="11 297,76"/>
        <filter val="11 722,76"/>
        <filter val="113,64"/>
        <filter val="150,00"/>
        <filter val="160,00"/>
        <filter val="17"/>
        <filter val="170,00"/>
        <filter val="19,05"/>
        <filter val="200,00"/>
        <filter val="23,15"/>
        <filter val="250,00"/>
        <filter val="272,00"/>
        <filter val="3 000,00"/>
        <filter val="300,00"/>
        <filter val="34,25"/>
        <filter val="34,52"/>
        <filter val="350,00"/>
        <filter val="4 500,00"/>
        <filter val="400,00"/>
        <filter val="41,67"/>
        <filter val="44,44"/>
        <filter val="570,00"/>
        <filter val="600,00"/>
        <filter val="72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