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7,25\17,07,25 Черкизово Ташкент\"/>
    </mc:Choice>
  </mc:AlternateContent>
  <xr:revisionPtr revIDLastSave="0" documentId="13_ncr:1_{318D9783-432C-4F0D-AD1B-2145EF2B52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0" i="1"/>
  <c r="S5" i="1" s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10" i="1"/>
  <c r="AM10" i="1" l="1"/>
  <c r="AM5" i="1"/>
  <c r="Q10" i="1" l="1"/>
  <c r="Q11" i="1"/>
  <c r="R5" i="1"/>
  <c r="AJ22" i="1" l="1"/>
  <c r="AJ25" i="1"/>
  <c r="AJ26" i="1"/>
  <c r="AJ27" i="1"/>
  <c r="AJ30" i="1"/>
  <c r="Q13" i="1"/>
  <c r="Q15" i="1"/>
  <c r="Q16" i="1"/>
  <c r="V16" i="1" s="1"/>
  <c r="Q18" i="1"/>
  <c r="Q19" i="1"/>
  <c r="Q21" i="1"/>
  <c r="W21" i="1" s="1"/>
  <c r="Q22" i="1"/>
  <c r="Q23" i="1"/>
  <c r="W23" i="1" s="1"/>
  <c r="Q24" i="1"/>
  <c r="W24" i="1" s="1"/>
  <c r="Q25" i="1"/>
  <c r="W25" i="1" s="1"/>
  <c r="Q26" i="1"/>
  <c r="W26" i="1" s="1"/>
  <c r="Q27" i="1"/>
  <c r="W27" i="1" s="1"/>
  <c r="Q28" i="1"/>
  <c r="V28" i="1" s="1"/>
  <c r="Q29" i="1"/>
  <c r="Q30" i="1"/>
  <c r="V30" i="1" s="1"/>
  <c r="Q31" i="1"/>
  <c r="Q32" i="1"/>
  <c r="V32" i="1" s="1"/>
  <c r="Q33" i="1"/>
  <c r="Q34" i="1"/>
  <c r="V34" i="1" s="1"/>
  <c r="Q35" i="1"/>
  <c r="Q6" i="1"/>
  <c r="Q7" i="1"/>
  <c r="Q8" i="1"/>
  <c r="Q9" i="1"/>
  <c r="AJ11" i="1"/>
  <c r="AJ13" i="1"/>
  <c r="AJ14" i="1"/>
  <c r="AJ15" i="1"/>
  <c r="AJ16" i="1"/>
  <c r="AJ17" i="1"/>
  <c r="AJ18" i="1"/>
  <c r="AJ19" i="1"/>
  <c r="AJ20" i="1"/>
  <c r="AJ21" i="1"/>
  <c r="AJ23" i="1"/>
  <c r="AJ24" i="1"/>
  <c r="AJ29" i="1"/>
  <c r="AJ31" i="1"/>
  <c r="W13" i="1"/>
  <c r="W15" i="1"/>
  <c r="W16" i="1"/>
  <c r="W18" i="1"/>
  <c r="W19" i="1"/>
  <c r="W22" i="1"/>
  <c r="W28" i="1"/>
  <c r="W31" i="1"/>
  <c r="W32" i="1"/>
  <c r="W33" i="1"/>
  <c r="W34" i="1"/>
  <c r="W35" i="1"/>
  <c r="W6" i="1"/>
  <c r="W7" i="1"/>
  <c r="W8" i="1"/>
  <c r="W9" i="1"/>
  <c r="W10" i="1"/>
  <c r="V11" i="1"/>
  <c r="V13" i="1"/>
  <c r="V15" i="1"/>
  <c r="V18" i="1"/>
  <c r="V19" i="1"/>
  <c r="V21" i="1"/>
  <c r="V23" i="1"/>
  <c r="V24" i="1"/>
  <c r="V25" i="1"/>
  <c r="V27" i="1"/>
  <c r="V31" i="1"/>
  <c r="V35" i="1"/>
  <c r="V10" i="1"/>
  <c r="V6" i="1"/>
  <c r="V7" i="1"/>
  <c r="V8" i="1"/>
  <c r="V9" i="1"/>
  <c r="X35" i="1"/>
  <c r="L35" i="1"/>
  <c r="X34" i="1"/>
  <c r="L34" i="1"/>
  <c r="X33" i="1"/>
  <c r="L33" i="1"/>
  <c r="X32" i="1"/>
  <c r="L32" i="1"/>
  <c r="X31" i="1"/>
  <c r="L31" i="1"/>
  <c r="X30" i="1"/>
  <c r="L30" i="1"/>
  <c r="X29" i="1"/>
  <c r="L29" i="1"/>
  <c r="X28" i="1"/>
  <c r="L28" i="1"/>
  <c r="X27" i="1"/>
  <c r="L27" i="1"/>
  <c r="X26" i="1"/>
  <c r="L26" i="1"/>
  <c r="X25" i="1"/>
  <c r="L25" i="1"/>
  <c r="X24" i="1"/>
  <c r="L24" i="1"/>
  <c r="X23" i="1"/>
  <c r="L23" i="1"/>
  <c r="X22" i="1"/>
  <c r="L22" i="1"/>
  <c r="X21" i="1"/>
  <c r="L21" i="1"/>
  <c r="X20" i="1"/>
  <c r="F20" i="1"/>
  <c r="E20" i="1"/>
  <c r="Q20" i="1" s="1"/>
  <c r="W20" i="1" s="1"/>
  <c r="X19" i="1"/>
  <c r="L19" i="1"/>
  <c r="X18" i="1"/>
  <c r="L18" i="1"/>
  <c r="X17" i="1"/>
  <c r="F17" i="1"/>
  <c r="W17" i="1" s="1"/>
  <c r="E17" i="1"/>
  <c r="Q17" i="1" s="1"/>
  <c r="X16" i="1"/>
  <c r="L16" i="1"/>
  <c r="X15" i="1"/>
  <c r="L15" i="1"/>
  <c r="X14" i="1"/>
  <c r="F14" i="1"/>
  <c r="E14" i="1"/>
  <c r="Q14" i="1" s="1"/>
  <c r="V14" i="1" s="1"/>
  <c r="X13" i="1"/>
  <c r="L13" i="1"/>
  <c r="X12" i="1"/>
  <c r="F12" i="1"/>
  <c r="E12" i="1"/>
  <c r="E5" i="1" s="1"/>
  <c r="X11" i="1"/>
  <c r="W11" i="1"/>
  <c r="L11" i="1"/>
  <c r="AJ10" i="1"/>
  <c r="X10" i="1"/>
  <c r="L10" i="1"/>
  <c r="X9" i="1"/>
  <c r="L9" i="1"/>
  <c r="X8" i="1"/>
  <c r="L8" i="1"/>
  <c r="X7" i="1"/>
  <c r="L7" i="1"/>
  <c r="X6" i="1"/>
  <c r="L6" i="1"/>
  <c r="AH5" i="1"/>
  <c r="AG5" i="1"/>
  <c r="AF5" i="1"/>
  <c r="AE5" i="1"/>
  <c r="AD5" i="1"/>
  <c r="AC5" i="1"/>
  <c r="AB5" i="1"/>
  <c r="AA5" i="1"/>
  <c r="Z5" i="1"/>
  <c r="Y5" i="1"/>
  <c r="T5" i="1"/>
  <c r="P5" i="1"/>
  <c r="O5" i="1"/>
  <c r="N5" i="1"/>
  <c r="M5" i="1"/>
  <c r="K5" i="1"/>
  <c r="W14" i="1" l="1"/>
  <c r="F5" i="1"/>
  <c r="L14" i="1"/>
  <c r="L17" i="1"/>
  <c r="L20" i="1"/>
  <c r="W12" i="1"/>
  <c r="Q12" i="1"/>
  <c r="V12" i="1" s="1"/>
  <c r="X5" i="1"/>
  <c r="AJ33" i="1"/>
  <c r="AJ32" i="1"/>
  <c r="AJ12" i="1"/>
  <c r="V33" i="1"/>
  <c r="AJ28" i="1"/>
  <c r="V17" i="1"/>
  <c r="V22" i="1"/>
  <c r="V29" i="1"/>
  <c r="V26" i="1"/>
  <c r="W30" i="1"/>
  <c r="V20" i="1"/>
  <c r="W29" i="1"/>
  <c r="L12" i="1"/>
  <c r="L5" i="1" l="1"/>
  <c r="AJ5" i="1"/>
  <c r="Q5" i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<sst xmlns="http://schemas.openxmlformats.org/spreadsheetml/2006/main" count="135" uniqueCount="83">
  <si>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</si>
  <si>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</si>
  <si>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</si>
  <si>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</si>
  <si>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</si>
  <si>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</si>
  <si>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</si>
  <si>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</si>
  <si>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</si>
  <si>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</si>
  <si>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</si>
  <si>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</si>
  <si>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</si>
  <si>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</si>
  <si>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</si>
  <si>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</si>
  <si>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</si>
  <si>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</si>
  <si>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</si>
  <si>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</si>
  <si>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</si>
  <si>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</si>
  <si>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</si>
  <si>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</si>
  <si>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</si>
  <si>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</si>
  <si>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</si>
  <si>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</si>
  <si>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</si>
  <si>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</si>
  <si>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</si>
  <si>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</si>
  <si>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</si>
  <si>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</si>
  <si>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</si>
  <si>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</si>
  <si>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</si>
  <si>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</si>
  <si>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</si>
  <si>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</si>
  <si>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</si>
  <si>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</si>
  <si>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</si>
  <si>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</si>
  <si>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</si>
  <si>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</si>
  <si>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</si>
  <si>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</si>
  <si>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</si>
  <si>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</si>
  <si>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</si>
  <si>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</si>
  <si>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</si>
  <si>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</si>
  <si>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</si>
  <si>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</si>
  <si>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</si>
  <si>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</si>
  <si>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</si>
  <si>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</si>
  <si>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</si>
  <si>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</si>
  <si>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</si>
  <si>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</si>
  <si>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</si>
  <si>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</si>
  <si>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</si>
  <si>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</si>
  <si>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</si>
  <si>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</si>
  <si>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</si>
  <si>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</si>
  <si>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</si>
  <si>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</si>
  <si>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</si>
  <si>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</si>
  <si>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У_СК САЛЬЧИЧОН С РОЗОВЫМ ПЕРЦЕМ НАР ШТ 85Г  ЧЕРКИЗОВО</t>
  </si>
  <si>
    <t>28,07,</t>
  </si>
  <si>
    <t>заказ в бланк завода</t>
  </si>
  <si>
    <t>вес за ед.</t>
  </si>
  <si>
    <t>вес кор</t>
  </si>
  <si>
    <t>ВЕС в бланке завода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</si>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</sst>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164" fontId="1" fillId="0" borderId="2" xfId="1" applyNumberFormat="1" applyBorder="1"/>
    <xf numFmtId="0" fontId="0" fillId="0" borderId="1" xfId="0"/>
    <xf numFmtId="2" fontId="1" fillId="0" borderId="1" xfId="1" applyNumberFormat="1"/>
    <xf numFmtId="2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91;&#1089;&#1090;&#1072;&#1088;)&#1076;&#1074;%2016,07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28.433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43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7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</row>
        <row r="123">
          <cell r="A123" t="str">
            <v>Микс полезных овощей 400 зам  МИРАТОРГ</v>
          </cell>
          <cell r="C123">
            <v>3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14.454000000000001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12.37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заказ</v>
          </cell>
          <cell r="S3" t="str">
            <v>заказ в бланк завода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ср</v>
          </cell>
          <cell r="AI3" t="str">
            <v>комментарии</v>
          </cell>
          <cell r="AJ3" t="str">
            <v>вес</v>
          </cell>
          <cell r="AK3" t="str">
            <v>вес за ед.</v>
          </cell>
          <cell r="AL3" t="str">
            <v>вес кор</v>
          </cell>
        </row>
        <row r="4">
          <cell r="O4" t="str">
            <v>07,07,</v>
          </cell>
          <cell r="P4" t="str">
            <v>14,07,</v>
          </cell>
          <cell r="Q4" t="str">
            <v>16,07,</v>
          </cell>
          <cell r="R4" t="str">
            <v>28,07,</v>
          </cell>
          <cell r="X4" t="str">
            <v>09,07,</v>
          </cell>
          <cell r="Y4" t="str">
            <v>03,07,</v>
          </cell>
          <cell r="Z4" t="str">
            <v>26,06,</v>
          </cell>
          <cell r="AA4" t="str">
            <v>19,06,</v>
          </cell>
          <cell r="AB4" t="str">
            <v>10,06,</v>
          </cell>
          <cell r="AC4" t="str">
            <v>29,05,</v>
          </cell>
          <cell r="AD4" t="str">
            <v>22,05,</v>
          </cell>
          <cell r="AE4" t="str">
            <v>15,05,</v>
          </cell>
          <cell r="AF4" t="str">
            <v>13-16мая</v>
          </cell>
          <cell r="AG4" t="str">
            <v>8-16 мая</v>
          </cell>
          <cell r="AH4" t="str">
            <v>02,05,</v>
          </cell>
        </row>
        <row r="5">
          <cell r="K5">
            <v>0</v>
          </cell>
          <cell r="L5">
            <v>839.07500000000005</v>
          </cell>
          <cell r="M5">
            <v>0</v>
          </cell>
          <cell r="N5">
            <v>0</v>
          </cell>
          <cell r="O5">
            <v>3200</v>
          </cell>
          <cell r="P5">
            <v>4085</v>
          </cell>
          <cell r="Q5">
            <v>167.815</v>
          </cell>
          <cell r="R5">
            <v>1730</v>
          </cell>
          <cell r="S5">
            <v>1655</v>
          </cell>
          <cell r="T5">
            <v>0</v>
          </cell>
          <cell r="X5">
            <v>517.6450000000001</v>
          </cell>
          <cell r="Y5">
            <v>422.66739999999999</v>
          </cell>
          <cell r="Z5">
            <v>364.28919999999999</v>
          </cell>
          <cell r="AA5">
            <v>234.76139999999998</v>
          </cell>
          <cell r="AB5">
            <v>380.68759999999997</v>
          </cell>
          <cell r="AC5">
            <v>244.75719999999998</v>
          </cell>
          <cell r="AD5">
            <v>710.28319999999985</v>
          </cell>
          <cell r="AE5">
            <v>327.75700000000001</v>
          </cell>
          <cell r="AF5">
            <v>397.5</v>
          </cell>
          <cell r="AG5">
            <v>694.39900000000011</v>
          </cell>
          <cell r="AH5">
            <v>285.21300000000002</v>
          </cell>
          <cell r="AJ5">
            <v>766.5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13.241</v>
          </cell>
          <cell r="Q6">
            <v>2.6482000000000001</v>
          </cell>
          <cell r="V6">
            <v>-2.7188278830904009</v>
          </cell>
          <cell r="W6">
            <v>-2.7188278830904009</v>
          </cell>
          <cell r="X6">
            <v>1.8371999999999999</v>
          </cell>
          <cell r="Y6">
            <v>1.6302000000000001</v>
          </cell>
          <cell r="Z6">
            <v>1.0464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12</v>
          </cell>
          <cell r="Q7">
            <v>2.4</v>
          </cell>
          <cell r="V7">
            <v>-2.5</v>
          </cell>
          <cell r="W7">
            <v>-2.5</v>
          </cell>
          <cell r="X7">
            <v>0.8</v>
          </cell>
          <cell r="Y7">
            <v>1.8</v>
          </cell>
          <cell r="Z7">
            <v>0.6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4</v>
          </cell>
          <cell r="Q8">
            <v>0.8</v>
          </cell>
          <cell r="V8">
            <v>-5</v>
          </cell>
          <cell r="W8">
            <v>-5</v>
          </cell>
          <cell r="X8">
            <v>1.4</v>
          </cell>
          <cell r="Y8">
            <v>1.6</v>
          </cell>
          <cell r="Z8">
            <v>1.6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29</v>
          </cell>
          <cell r="Q9">
            <v>5.8</v>
          </cell>
          <cell r="V9">
            <v>-1.7241379310344829</v>
          </cell>
          <cell r="W9">
            <v>-1.7241379310344829</v>
          </cell>
          <cell r="X9">
            <v>4.4000000000000004</v>
          </cell>
          <cell r="Y9">
            <v>2.6</v>
          </cell>
          <cell r="Z9">
            <v>2.8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I10">
            <v>1030112235</v>
          </cell>
          <cell r="L10">
            <v>-0.316</v>
          </cell>
          <cell r="O10">
            <v>30</v>
          </cell>
          <cell r="P10">
            <v>80</v>
          </cell>
          <cell r="Q10">
            <v>-6.3200000000000006E-2</v>
          </cell>
          <cell r="R10">
            <v>50</v>
          </cell>
          <cell r="S10">
            <v>32</v>
          </cell>
          <cell r="V10">
            <v>-2531.6455696202529</v>
          </cell>
          <cell r="W10">
            <v>-1740.5063291139238</v>
          </cell>
          <cell r="X10">
            <v>23.619999999999997</v>
          </cell>
          <cell r="Y10">
            <v>2.4569999999999999</v>
          </cell>
          <cell r="Z10">
            <v>-9.2103999999999999</v>
          </cell>
          <cell r="AA10">
            <v>-2.9460000000000002</v>
          </cell>
          <cell r="AB10">
            <v>12.409000000000001</v>
          </cell>
          <cell r="AC10">
            <v>0</v>
          </cell>
          <cell r="AD10">
            <v>9.1620000000000008</v>
          </cell>
          <cell r="AE10">
            <v>0</v>
          </cell>
          <cell r="AF10">
            <v>0</v>
          </cell>
          <cell r="AG10">
            <v>11.885</v>
          </cell>
          <cell r="AH10">
            <v>0</v>
          </cell>
          <cell r="AI10" t="str">
            <v>03,06,25 в уценку 119кг</v>
          </cell>
          <cell r="AJ10">
            <v>50</v>
          </cell>
          <cell r="AK10">
            <v>1.6</v>
          </cell>
          <cell r="AL10">
            <v>3.2</v>
          </cell>
        </row>
        <row r="11">
          <cell r="I11">
            <v>1030112635</v>
          </cell>
          <cell r="L11">
            <v>-0.33</v>
          </cell>
          <cell r="O11">
            <v>130</v>
          </cell>
          <cell r="P11">
            <v>100</v>
          </cell>
          <cell r="Q11">
            <v>-6.6000000000000003E-2</v>
          </cell>
          <cell r="R11">
            <v>130</v>
          </cell>
          <cell r="S11">
            <v>82</v>
          </cell>
          <cell r="V11">
            <v>-5454.333333333333</v>
          </cell>
          <cell r="W11">
            <v>-3484.6363636363635</v>
          </cell>
          <cell r="X11">
            <v>25.2514</v>
          </cell>
          <cell r="Y11">
            <v>6.5025999999999993</v>
          </cell>
          <cell r="Z11">
            <v>-3.9506000000000001</v>
          </cell>
          <cell r="AA11">
            <v>-1.9432</v>
          </cell>
          <cell r="AB11">
            <v>12.659800000000001</v>
          </cell>
          <cell r="AC11">
            <v>-0.17560000000000001</v>
          </cell>
          <cell r="AD11">
            <v>14.7384</v>
          </cell>
          <cell r="AE11">
            <v>-0.64640000000000009</v>
          </cell>
          <cell r="AG11">
            <v>11.622833333333331</v>
          </cell>
          <cell r="AH11">
            <v>0</v>
          </cell>
          <cell r="AI11" t="str">
            <v>03,06,25 в уценку 75кг</v>
          </cell>
          <cell r="AJ11">
            <v>130</v>
          </cell>
          <cell r="AK11">
            <v>1.6</v>
          </cell>
          <cell r="AL11">
            <v>3.2</v>
          </cell>
        </row>
        <row r="12">
          <cell r="I12">
            <v>1030115552</v>
          </cell>
          <cell r="L12">
            <v>87.084999999999994</v>
          </cell>
          <cell r="O12">
            <v>100</v>
          </cell>
          <cell r="P12">
            <v>300</v>
          </cell>
          <cell r="Q12">
            <v>17.416999999999998</v>
          </cell>
          <cell r="R12">
            <v>50</v>
          </cell>
          <cell r="S12">
            <v>51</v>
          </cell>
          <cell r="V12">
            <v>30.121088591605908</v>
          </cell>
          <cell r="W12">
            <v>27.25033013722226</v>
          </cell>
          <cell r="X12">
            <v>25.123799999999999</v>
          </cell>
          <cell r="Y12">
            <v>29.3902</v>
          </cell>
          <cell r="Z12">
            <v>15.627599999999999</v>
          </cell>
          <cell r="AA12">
            <v>12.2658</v>
          </cell>
          <cell r="AB12">
            <v>15.2486</v>
          </cell>
          <cell r="AC12">
            <v>3.1114000000000002</v>
          </cell>
          <cell r="AD12">
            <v>27.975999999999999</v>
          </cell>
          <cell r="AE12">
            <v>1.8033999999999999</v>
          </cell>
          <cell r="AF12">
            <v>0</v>
          </cell>
          <cell r="AG12">
            <v>11.21966666666667</v>
          </cell>
          <cell r="AH12">
            <v>18.213000000000001</v>
          </cell>
          <cell r="AJ12">
            <v>50</v>
          </cell>
          <cell r="AK12">
            <v>1</v>
          </cell>
          <cell r="AL12">
            <v>3</v>
          </cell>
        </row>
        <row r="13">
          <cell r="I13">
            <v>1030115404</v>
          </cell>
          <cell r="L13">
            <v>49</v>
          </cell>
          <cell r="O13">
            <v>650</v>
          </cell>
          <cell r="P13">
            <v>700</v>
          </cell>
          <cell r="Q13">
            <v>9.8000000000000007</v>
          </cell>
          <cell r="S13">
            <v>0</v>
          </cell>
          <cell r="V13">
            <v>138.67346938775509</v>
          </cell>
          <cell r="W13">
            <v>138.67346938775509</v>
          </cell>
          <cell r="X13">
            <v>58.8</v>
          </cell>
          <cell r="Y13">
            <v>72.2</v>
          </cell>
          <cell r="Z13">
            <v>45.4</v>
          </cell>
          <cell r="AA13">
            <v>30.8</v>
          </cell>
          <cell r="AB13">
            <v>34.200000000000003</v>
          </cell>
          <cell r="AC13">
            <v>32.799999999999997</v>
          </cell>
          <cell r="AD13">
            <v>91.2</v>
          </cell>
          <cell r="AE13">
            <v>48.4</v>
          </cell>
          <cell r="AF13">
            <v>68.5</v>
          </cell>
          <cell r="AG13">
            <v>99.166666666666671</v>
          </cell>
          <cell r="AH13">
            <v>33</v>
          </cell>
          <cell r="AJ13">
            <v>0</v>
          </cell>
          <cell r="AK13">
            <v>0.4</v>
          </cell>
          <cell r="AL13">
            <v>2.4</v>
          </cell>
        </row>
        <row r="14">
          <cell r="I14">
            <v>1030804004</v>
          </cell>
          <cell r="L14">
            <v>69</v>
          </cell>
          <cell r="O14">
            <v>100</v>
          </cell>
          <cell r="P14">
            <v>250</v>
          </cell>
          <cell r="Q14">
            <v>13.8</v>
          </cell>
          <cell r="S14">
            <v>0</v>
          </cell>
          <cell r="V14">
            <v>33.333333333333329</v>
          </cell>
          <cell r="W14">
            <v>33.333333333333329</v>
          </cell>
          <cell r="X14">
            <v>16</v>
          </cell>
          <cell r="Y14">
            <v>24</v>
          </cell>
          <cell r="Z14">
            <v>16.600000000000001</v>
          </cell>
          <cell r="AA14">
            <v>7.8</v>
          </cell>
          <cell r="AB14">
            <v>9</v>
          </cell>
          <cell r="AC14">
            <v>19.8</v>
          </cell>
          <cell r="AD14">
            <v>31.2</v>
          </cell>
          <cell r="AE14">
            <v>22.2</v>
          </cell>
          <cell r="AF14">
            <v>32.25</v>
          </cell>
          <cell r="AG14">
            <v>40.166666666666657</v>
          </cell>
          <cell r="AH14">
            <v>9</v>
          </cell>
          <cell r="AJ14">
            <v>0</v>
          </cell>
          <cell r="AK14">
            <v>0.4</v>
          </cell>
          <cell r="AL14">
            <v>2.4</v>
          </cell>
        </row>
        <row r="15">
          <cell r="I15">
            <v>1030419235</v>
          </cell>
          <cell r="L15">
            <v>4</v>
          </cell>
          <cell r="Q15">
            <v>0.8</v>
          </cell>
          <cell r="S15">
            <v>0</v>
          </cell>
          <cell r="V15">
            <v>51.25</v>
          </cell>
          <cell r="W15">
            <v>51.25</v>
          </cell>
          <cell r="X15">
            <v>-6.2</v>
          </cell>
          <cell r="Y15">
            <v>0.4</v>
          </cell>
          <cell r="Z15">
            <v>34.4</v>
          </cell>
          <cell r="AA15">
            <v>8.4</v>
          </cell>
          <cell r="AB15">
            <v>9.8000000000000007</v>
          </cell>
          <cell r="AC15">
            <v>6.2</v>
          </cell>
          <cell r="AD15">
            <v>31</v>
          </cell>
          <cell r="AE15">
            <v>-0.4</v>
          </cell>
          <cell r="AF15">
            <v>0</v>
          </cell>
          <cell r="AG15">
            <v>0</v>
          </cell>
          <cell r="AH15">
            <v>10.6</v>
          </cell>
          <cell r="AI15" t="str">
            <v>нужно увеличить продажи!!!</v>
          </cell>
          <cell r="AJ15">
            <v>0</v>
          </cell>
          <cell r="AK15">
            <v>0.3</v>
          </cell>
          <cell r="AL15">
            <v>1.8</v>
          </cell>
        </row>
        <row r="16">
          <cell r="I16">
            <v>1030412236</v>
          </cell>
          <cell r="L16">
            <v>1</v>
          </cell>
          <cell r="O16">
            <v>200</v>
          </cell>
          <cell r="P16">
            <v>100</v>
          </cell>
          <cell r="Q16">
            <v>0.2</v>
          </cell>
          <cell r="R16">
            <v>150</v>
          </cell>
          <cell r="S16">
            <v>152</v>
          </cell>
          <cell r="V16">
            <v>2255</v>
          </cell>
          <cell r="W16">
            <v>1505</v>
          </cell>
          <cell r="X16">
            <v>9.1999999999999993</v>
          </cell>
          <cell r="Y16">
            <v>13.6</v>
          </cell>
          <cell r="Z16">
            <v>16.600000000000001</v>
          </cell>
          <cell r="AA16">
            <v>14.6</v>
          </cell>
          <cell r="AB16">
            <v>21.4</v>
          </cell>
          <cell r="AC16">
            <v>18.8</v>
          </cell>
          <cell r="AD16">
            <v>39.799999999999997</v>
          </cell>
          <cell r="AE16">
            <v>-0.2</v>
          </cell>
          <cell r="AF16">
            <v>0</v>
          </cell>
          <cell r="AG16">
            <v>15.66666666666667</v>
          </cell>
          <cell r="AH16">
            <v>2.2000000000000002</v>
          </cell>
          <cell r="AJ16">
            <v>75</v>
          </cell>
          <cell r="AK16">
            <v>0.5</v>
          </cell>
          <cell r="AL16">
            <v>2</v>
          </cell>
        </row>
        <row r="17">
          <cell r="I17">
            <v>1030712385</v>
          </cell>
          <cell r="L17">
            <v>94</v>
          </cell>
          <cell r="O17">
            <v>300</v>
          </cell>
          <cell r="P17">
            <v>450</v>
          </cell>
          <cell r="Q17">
            <v>18.8</v>
          </cell>
          <cell r="R17">
            <v>200</v>
          </cell>
          <cell r="S17">
            <v>200</v>
          </cell>
          <cell r="V17">
            <v>69.680851063829778</v>
          </cell>
          <cell r="W17">
            <v>59.042553191489361</v>
          </cell>
          <cell r="X17">
            <v>20.6</v>
          </cell>
          <cell r="Y17">
            <v>64</v>
          </cell>
          <cell r="Z17">
            <v>33.4</v>
          </cell>
          <cell r="AA17">
            <v>25</v>
          </cell>
          <cell r="AB17">
            <v>37.4</v>
          </cell>
          <cell r="AC17">
            <v>31</v>
          </cell>
          <cell r="AD17">
            <v>90.6</v>
          </cell>
          <cell r="AE17">
            <v>43.2</v>
          </cell>
          <cell r="AF17">
            <v>50.75</v>
          </cell>
          <cell r="AG17">
            <v>80.166666666666671</v>
          </cell>
          <cell r="AH17">
            <v>11.6</v>
          </cell>
          <cell r="AI17" t="str">
            <v>нужно увеличить продажи!!!</v>
          </cell>
          <cell r="AJ17">
            <v>36</v>
          </cell>
          <cell r="AK17">
            <v>0.18</v>
          </cell>
          <cell r="AL17">
            <v>1.8</v>
          </cell>
        </row>
        <row r="18">
          <cell r="I18">
            <v>1030709904</v>
          </cell>
          <cell r="L18">
            <v>0</v>
          </cell>
          <cell r="Q18">
            <v>0</v>
          </cell>
          <cell r="S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-0.4</v>
          </cell>
          <cell r="Z18">
            <v>-1.4</v>
          </cell>
          <cell r="AA18">
            <v>-1.2</v>
          </cell>
          <cell r="AB18">
            <v>-3.6</v>
          </cell>
          <cell r="AC18">
            <v>6.8</v>
          </cell>
          <cell r="AD18">
            <v>11.6</v>
          </cell>
          <cell r="AE18">
            <v>0.6</v>
          </cell>
          <cell r="AF18">
            <v>4.5</v>
          </cell>
          <cell r="AG18">
            <v>4.5</v>
          </cell>
          <cell r="AH18">
            <v>5.2</v>
          </cell>
          <cell r="AI18" t="str">
            <v>22,05,25 в уценку 234шт.</v>
          </cell>
          <cell r="AJ18">
            <v>0</v>
          </cell>
          <cell r="AK18">
            <v>0.3</v>
          </cell>
          <cell r="AL18">
            <v>1.8</v>
          </cell>
        </row>
        <row r="19">
          <cell r="I19">
            <v>1030633904</v>
          </cell>
          <cell r="L19">
            <v>-14</v>
          </cell>
          <cell r="P19">
            <v>100</v>
          </cell>
          <cell r="Q19">
            <v>-2.8</v>
          </cell>
          <cell r="S19">
            <v>0</v>
          </cell>
          <cell r="V19">
            <v>-35.357142857142861</v>
          </cell>
          <cell r="W19">
            <v>-35.357142857142861</v>
          </cell>
          <cell r="X19">
            <v>0.8</v>
          </cell>
          <cell r="Y19">
            <v>8</v>
          </cell>
          <cell r="Z19">
            <v>5</v>
          </cell>
          <cell r="AA19">
            <v>5.8</v>
          </cell>
          <cell r="AB19">
            <v>11</v>
          </cell>
          <cell r="AC19">
            <v>1.8</v>
          </cell>
          <cell r="AD19">
            <v>22.8</v>
          </cell>
          <cell r="AE19">
            <v>11</v>
          </cell>
          <cell r="AF19">
            <v>14.75</v>
          </cell>
          <cell r="AG19">
            <v>14.66666666666667</v>
          </cell>
          <cell r="AH19">
            <v>15.4</v>
          </cell>
          <cell r="AJ19">
            <v>0</v>
          </cell>
          <cell r="AK19">
            <v>0.15</v>
          </cell>
          <cell r="AL19">
            <v>0.9</v>
          </cell>
        </row>
        <row r="20">
          <cell r="I20">
            <v>1030686740</v>
          </cell>
          <cell r="L20">
            <v>173</v>
          </cell>
          <cell r="O20">
            <v>300</v>
          </cell>
          <cell r="P20">
            <v>400</v>
          </cell>
          <cell r="Q20">
            <v>34.6</v>
          </cell>
          <cell r="R20">
            <v>100</v>
          </cell>
          <cell r="S20">
            <v>96</v>
          </cell>
          <cell r="V20">
            <v>29.942196531791907</v>
          </cell>
          <cell r="W20">
            <v>27.052023121387283</v>
          </cell>
          <cell r="X20">
            <v>39.4</v>
          </cell>
          <cell r="Y20">
            <v>46.8</v>
          </cell>
          <cell r="Z20">
            <v>31.4</v>
          </cell>
          <cell r="AA20">
            <v>25.6</v>
          </cell>
          <cell r="AB20">
            <v>34</v>
          </cell>
          <cell r="AC20">
            <v>25.6</v>
          </cell>
          <cell r="AD20">
            <v>62.6</v>
          </cell>
          <cell r="AE20">
            <v>44.4</v>
          </cell>
          <cell r="AF20">
            <v>58.5</v>
          </cell>
          <cell r="AG20">
            <v>61.833333333333343</v>
          </cell>
          <cell r="AH20">
            <v>43</v>
          </cell>
          <cell r="AJ20">
            <v>30</v>
          </cell>
          <cell r="AK20">
            <v>0.3</v>
          </cell>
          <cell r="AL20">
            <v>3.6</v>
          </cell>
        </row>
        <row r="21">
          <cell r="I21">
            <v>1030686857</v>
          </cell>
          <cell r="L21">
            <v>96</v>
          </cell>
          <cell r="O21">
            <v>200</v>
          </cell>
          <cell r="P21">
            <v>300</v>
          </cell>
          <cell r="Q21">
            <v>19.2</v>
          </cell>
          <cell r="R21">
            <v>100</v>
          </cell>
          <cell r="S21">
            <v>96</v>
          </cell>
          <cell r="V21">
            <v>32.65625</v>
          </cell>
          <cell r="W21">
            <v>27.447916666666668</v>
          </cell>
          <cell r="X21">
            <v>37.6</v>
          </cell>
          <cell r="Y21">
            <v>29.2</v>
          </cell>
          <cell r="Z21">
            <v>20.8</v>
          </cell>
          <cell r="AA21">
            <v>15.8</v>
          </cell>
          <cell r="AB21">
            <v>22.2</v>
          </cell>
          <cell r="AC21">
            <v>14.4</v>
          </cell>
          <cell r="AD21">
            <v>39</v>
          </cell>
          <cell r="AE21">
            <v>26</v>
          </cell>
          <cell r="AF21">
            <v>29.75</v>
          </cell>
          <cell r="AG21">
            <v>33.833333333333343</v>
          </cell>
          <cell r="AH21">
            <v>25</v>
          </cell>
          <cell r="AJ21">
            <v>30</v>
          </cell>
          <cell r="AK21">
            <v>0.3</v>
          </cell>
          <cell r="AL21">
            <v>3.6</v>
          </cell>
        </row>
        <row r="22">
          <cell r="I22">
            <v>1030654104</v>
          </cell>
          <cell r="L22">
            <v>7</v>
          </cell>
          <cell r="P22">
            <v>200</v>
          </cell>
          <cell r="Q22">
            <v>1.4</v>
          </cell>
          <cell r="R22">
            <v>50</v>
          </cell>
          <cell r="S22">
            <v>47.999999999999993</v>
          </cell>
          <cell r="V22">
            <v>220</v>
          </cell>
          <cell r="W22">
            <v>184.28571428571431</v>
          </cell>
          <cell r="X22">
            <v>15.6</v>
          </cell>
          <cell r="Y22">
            <v>18.399999999999999</v>
          </cell>
          <cell r="Z22">
            <v>3.6</v>
          </cell>
          <cell r="AA22">
            <v>9.4</v>
          </cell>
          <cell r="AB22">
            <v>7.8</v>
          </cell>
          <cell r="AC22">
            <v>6.6</v>
          </cell>
          <cell r="AD22">
            <v>19</v>
          </cell>
          <cell r="AE22">
            <v>9.4</v>
          </cell>
          <cell r="AF22">
            <v>11.5</v>
          </cell>
          <cell r="AG22">
            <v>17.333333333333329</v>
          </cell>
          <cell r="AH22">
            <v>14</v>
          </cell>
          <cell r="AI22" t="str">
            <v>нужно увеличить продажи!!!</v>
          </cell>
          <cell r="AJ22">
            <v>10</v>
          </cell>
          <cell r="AK22">
            <v>0.2</v>
          </cell>
          <cell r="AL22">
            <v>1.2</v>
          </cell>
        </row>
        <row r="23">
          <cell r="I23">
            <v>1030686241</v>
          </cell>
          <cell r="L23">
            <v>14</v>
          </cell>
          <cell r="Q23">
            <v>2.8</v>
          </cell>
          <cell r="S23">
            <v>0</v>
          </cell>
          <cell r="V23">
            <v>58.571428571428577</v>
          </cell>
          <cell r="W23">
            <v>58.571428571428577</v>
          </cell>
          <cell r="X23">
            <v>7</v>
          </cell>
          <cell r="Y23">
            <v>6.8</v>
          </cell>
          <cell r="Z23">
            <v>5.6</v>
          </cell>
          <cell r="AA23">
            <v>2.8</v>
          </cell>
          <cell r="AB23">
            <v>8.4</v>
          </cell>
          <cell r="AC23">
            <v>11</v>
          </cell>
          <cell r="AD23">
            <v>9</v>
          </cell>
          <cell r="AE23">
            <v>1.8</v>
          </cell>
          <cell r="AF23">
            <v>0.5</v>
          </cell>
          <cell r="AG23">
            <v>19.5</v>
          </cell>
          <cell r="AH23">
            <v>0</v>
          </cell>
          <cell r="AI23" t="str">
            <v>нужно увеличить продажи!!!</v>
          </cell>
          <cell r="AJ23">
            <v>0</v>
          </cell>
          <cell r="AK23">
            <v>0.3</v>
          </cell>
          <cell r="AL23">
            <v>1.8</v>
          </cell>
        </row>
        <row r="24">
          <cell r="I24">
            <v>1030650028</v>
          </cell>
          <cell r="L24">
            <v>-3</v>
          </cell>
          <cell r="Q24">
            <v>-0.6</v>
          </cell>
          <cell r="S24">
            <v>0</v>
          </cell>
          <cell r="V24">
            <v>0</v>
          </cell>
          <cell r="W24">
            <v>0</v>
          </cell>
          <cell r="X24">
            <v>-1.8</v>
          </cell>
          <cell r="Y24">
            <v>-4.5999999999999996</v>
          </cell>
          <cell r="Z24">
            <v>0</v>
          </cell>
          <cell r="AA24">
            <v>-0.4</v>
          </cell>
          <cell r="AB24">
            <v>19.600000000000001</v>
          </cell>
          <cell r="AC24">
            <v>7.6</v>
          </cell>
          <cell r="AD24">
            <v>20.6</v>
          </cell>
          <cell r="AE24">
            <v>14.2</v>
          </cell>
          <cell r="AF24">
            <v>17.25</v>
          </cell>
          <cell r="AG24">
            <v>15.33333333333333</v>
          </cell>
          <cell r="AH24">
            <v>10.6</v>
          </cell>
          <cell r="AI24" t="str">
            <v>03,06,25 в уценку 98 шт.</v>
          </cell>
          <cell r="AJ24">
            <v>0</v>
          </cell>
          <cell r="AK24">
            <v>0.1</v>
          </cell>
          <cell r="AL24">
            <v>1.2000000000000002</v>
          </cell>
        </row>
        <row r="25">
          <cell r="I25">
            <v>1030657419</v>
          </cell>
          <cell r="L25">
            <v>2</v>
          </cell>
          <cell r="O25">
            <v>120</v>
          </cell>
          <cell r="P25">
            <v>40</v>
          </cell>
          <cell r="Q25">
            <v>0.4</v>
          </cell>
          <cell r="S25">
            <v>0</v>
          </cell>
          <cell r="V25">
            <v>427.5</v>
          </cell>
          <cell r="W25">
            <v>427.5</v>
          </cell>
          <cell r="X25">
            <v>3.8</v>
          </cell>
          <cell r="Y25">
            <v>5.8</v>
          </cell>
          <cell r="Z25">
            <v>6.8</v>
          </cell>
          <cell r="AA25">
            <v>6.2</v>
          </cell>
          <cell r="AB25">
            <v>3</v>
          </cell>
          <cell r="AC25">
            <v>5</v>
          </cell>
          <cell r="AD25">
            <v>16.8</v>
          </cell>
          <cell r="AE25">
            <v>10.6</v>
          </cell>
          <cell r="AF25">
            <v>13.25</v>
          </cell>
          <cell r="AG25">
            <v>16.666666666666671</v>
          </cell>
          <cell r="AH25">
            <v>8.4</v>
          </cell>
          <cell r="AI25" t="str">
            <v>нужно увеличить продажи!!!</v>
          </cell>
          <cell r="AJ25">
            <v>0</v>
          </cell>
          <cell r="AK25">
            <v>0.3</v>
          </cell>
          <cell r="AL25">
            <v>1.8</v>
          </cell>
        </row>
        <row r="26">
          <cell r="I26">
            <v>1030657628</v>
          </cell>
          <cell r="L26">
            <v>-1</v>
          </cell>
          <cell r="Q26">
            <v>-0.2</v>
          </cell>
          <cell r="S26">
            <v>0</v>
          </cell>
          <cell r="V26">
            <v>0</v>
          </cell>
          <cell r="W26">
            <v>0</v>
          </cell>
          <cell r="X26">
            <v>-25.2</v>
          </cell>
          <cell r="Y26">
            <v>-29.8</v>
          </cell>
          <cell r="Z26">
            <v>-0.2</v>
          </cell>
          <cell r="AA26">
            <v>-0.8</v>
          </cell>
          <cell r="AB26">
            <v>19.399999999999999</v>
          </cell>
          <cell r="AC26">
            <v>3.2</v>
          </cell>
          <cell r="AD26">
            <v>15.8</v>
          </cell>
          <cell r="AE26">
            <v>12</v>
          </cell>
          <cell r="AF26">
            <v>13.75</v>
          </cell>
          <cell r="AG26">
            <v>11.66666666666667</v>
          </cell>
          <cell r="AH26">
            <v>5.4</v>
          </cell>
          <cell r="AI26" t="str">
            <v>03,06,25 в уценку 240 шт.</v>
          </cell>
          <cell r="AJ26">
            <v>0</v>
          </cell>
          <cell r="AK26">
            <v>8.5000000000000006E-2</v>
          </cell>
          <cell r="AL26">
            <v>1.02</v>
          </cell>
        </row>
        <row r="27">
          <cell r="I27">
            <v>1030679319</v>
          </cell>
          <cell r="L27">
            <v>44</v>
          </cell>
          <cell r="O27">
            <v>120</v>
          </cell>
          <cell r="P27">
            <v>120</v>
          </cell>
          <cell r="Q27">
            <v>8.8000000000000007</v>
          </cell>
          <cell r="R27">
            <v>100</v>
          </cell>
          <cell r="S27">
            <v>102.00000000000001</v>
          </cell>
          <cell r="V27">
            <v>42.840909090909086</v>
          </cell>
          <cell r="W27">
            <v>31.477272727272723</v>
          </cell>
          <cell r="X27">
            <v>14</v>
          </cell>
          <cell r="Y27">
            <v>14.2</v>
          </cell>
          <cell r="Z27">
            <v>8.1999999999999993</v>
          </cell>
          <cell r="AA27">
            <v>9</v>
          </cell>
          <cell r="AB27">
            <v>9.6</v>
          </cell>
          <cell r="AC27">
            <v>11</v>
          </cell>
          <cell r="AD27">
            <v>19.8</v>
          </cell>
          <cell r="AE27">
            <v>12</v>
          </cell>
          <cell r="AF27">
            <v>9.5</v>
          </cell>
          <cell r="AG27">
            <v>19.666666666666671</v>
          </cell>
          <cell r="AH27">
            <v>4.8</v>
          </cell>
          <cell r="AJ27">
            <v>30</v>
          </cell>
          <cell r="AK27">
            <v>0.3</v>
          </cell>
          <cell r="AL27">
            <v>1.8</v>
          </cell>
        </row>
        <row r="28">
          <cell r="I28">
            <v>1030638204</v>
          </cell>
          <cell r="L28">
            <v>88</v>
          </cell>
          <cell r="Q28">
            <v>17.600000000000001</v>
          </cell>
          <cell r="R28">
            <v>100</v>
          </cell>
          <cell r="S28">
            <v>102</v>
          </cell>
          <cell r="V28">
            <v>42.61363636363636</v>
          </cell>
          <cell r="W28">
            <v>36.93181818181818</v>
          </cell>
          <cell r="X28">
            <v>37.799999999999997</v>
          </cell>
          <cell r="Y28">
            <v>31.4</v>
          </cell>
          <cell r="Z28">
            <v>17.8</v>
          </cell>
          <cell r="AA28">
            <v>17.399999999999999</v>
          </cell>
          <cell r="AB28">
            <v>22.8</v>
          </cell>
          <cell r="AC28">
            <v>20.2</v>
          </cell>
          <cell r="AD28">
            <v>27.6</v>
          </cell>
          <cell r="AE28">
            <v>28.8</v>
          </cell>
          <cell r="AF28">
            <v>36.5</v>
          </cell>
          <cell r="AG28">
            <v>54.666666666666657</v>
          </cell>
          <cell r="AH28">
            <v>31</v>
          </cell>
          <cell r="AI28" t="str">
            <v>нужно увеличить продажи!!!</v>
          </cell>
          <cell r="AJ28">
            <v>18</v>
          </cell>
          <cell r="AK28">
            <v>0.18</v>
          </cell>
          <cell r="AL28">
            <v>1.08</v>
          </cell>
        </row>
        <row r="29">
          <cell r="I29">
            <v>1030670844</v>
          </cell>
          <cell r="L29">
            <v>48</v>
          </cell>
          <cell r="P29">
            <v>100</v>
          </cell>
          <cell r="Q29">
            <v>9.6</v>
          </cell>
          <cell r="R29">
            <v>100</v>
          </cell>
          <cell r="S29">
            <v>102</v>
          </cell>
          <cell r="V29">
            <v>48.4375</v>
          </cell>
          <cell r="W29">
            <v>38.020833333333336</v>
          </cell>
          <cell r="X29">
            <v>20.2</v>
          </cell>
          <cell r="Y29">
            <v>15.8</v>
          </cell>
          <cell r="Z29">
            <v>10.4</v>
          </cell>
          <cell r="AA29">
            <v>11.4</v>
          </cell>
          <cell r="AB29">
            <v>21.6</v>
          </cell>
          <cell r="AC29">
            <v>12.8</v>
          </cell>
          <cell r="AD29">
            <v>27.4</v>
          </cell>
          <cell r="AE29">
            <v>13.8</v>
          </cell>
          <cell r="AF29">
            <v>19.25</v>
          </cell>
          <cell r="AG29">
            <v>24</v>
          </cell>
          <cell r="AH29">
            <v>22.8</v>
          </cell>
          <cell r="AI29" t="str">
            <v>нужно увеличить продажи!!!</v>
          </cell>
          <cell r="AJ29">
            <v>25</v>
          </cell>
          <cell r="AK29">
            <v>0.25</v>
          </cell>
          <cell r="AL29">
            <v>1.5</v>
          </cell>
        </row>
        <row r="30">
          <cell r="I30">
            <v>1030228316</v>
          </cell>
          <cell r="L30">
            <v>-0.60499999999999998</v>
          </cell>
          <cell r="O30">
            <v>100</v>
          </cell>
          <cell r="P30">
            <v>45</v>
          </cell>
          <cell r="Q30">
            <v>-0.121</v>
          </cell>
          <cell r="R30">
            <v>50</v>
          </cell>
          <cell r="S30">
            <v>40</v>
          </cell>
          <cell r="V30">
            <v>-1611.5702479338843</v>
          </cell>
          <cell r="W30">
            <v>-1198.3471074380166</v>
          </cell>
          <cell r="X30">
            <v>13.412600000000001</v>
          </cell>
          <cell r="Y30">
            <v>0.48739999999999989</v>
          </cell>
          <cell r="Z30">
            <v>5.1761999999999997</v>
          </cell>
          <cell r="AA30">
            <v>2.1848000000000001</v>
          </cell>
          <cell r="AB30">
            <v>0.97019999999999995</v>
          </cell>
          <cell r="AC30">
            <v>1.4214</v>
          </cell>
          <cell r="AD30">
            <v>6.2067999999999994</v>
          </cell>
          <cell r="AE30">
            <v>0</v>
          </cell>
          <cell r="AF30">
            <v>0</v>
          </cell>
          <cell r="AG30">
            <v>11.6715</v>
          </cell>
          <cell r="AH30">
            <v>0</v>
          </cell>
          <cell r="AJ30">
            <v>50</v>
          </cell>
          <cell r="AK30">
            <v>1.25</v>
          </cell>
          <cell r="AL30">
            <v>5</v>
          </cell>
        </row>
        <row r="31">
          <cell r="I31">
            <v>1030234120</v>
          </cell>
          <cell r="L31">
            <v>28</v>
          </cell>
          <cell r="O31">
            <v>400</v>
          </cell>
          <cell r="P31">
            <v>400</v>
          </cell>
          <cell r="Q31">
            <v>5.6</v>
          </cell>
          <cell r="R31">
            <v>300</v>
          </cell>
          <cell r="S31">
            <v>300</v>
          </cell>
          <cell r="V31">
            <v>196.07142857142858</v>
          </cell>
          <cell r="W31">
            <v>142.5</v>
          </cell>
          <cell r="X31">
            <v>73</v>
          </cell>
          <cell r="Y31">
            <v>31.6</v>
          </cell>
          <cell r="Z31">
            <v>33.799999999999997</v>
          </cell>
          <cell r="AA31">
            <v>11</v>
          </cell>
          <cell r="AB31">
            <v>28.8</v>
          </cell>
          <cell r="AC31">
            <v>1.8</v>
          </cell>
          <cell r="AD31">
            <v>28</v>
          </cell>
          <cell r="AE31">
            <v>29</v>
          </cell>
          <cell r="AF31">
            <v>17</v>
          </cell>
          <cell r="AG31">
            <v>65.833333333333329</v>
          </cell>
          <cell r="AH31">
            <v>15</v>
          </cell>
          <cell r="AJ31">
            <v>120</v>
          </cell>
          <cell r="AK31">
            <v>0.4</v>
          </cell>
          <cell r="AL31">
            <v>1.6</v>
          </cell>
        </row>
        <row r="32">
          <cell r="I32">
            <v>1030228620</v>
          </cell>
          <cell r="L32">
            <v>-3</v>
          </cell>
          <cell r="O32">
            <v>300</v>
          </cell>
          <cell r="P32">
            <v>200</v>
          </cell>
          <cell r="Q32">
            <v>-0.6</v>
          </cell>
          <cell r="R32">
            <v>100</v>
          </cell>
          <cell r="S32">
            <v>100</v>
          </cell>
          <cell r="V32">
            <v>-1000</v>
          </cell>
          <cell r="W32">
            <v>-833.33333333333337</v>
          </cell>
          <cell r="X32">
            <v>49.8</v>
          </cell>
          <cell r="Y32">
            <v>11.8</v>
          </cell>
          <cell r="Z32">
            <v>17</v>
          </cell>
          <cell r="AA32">
            <v>11</v>
          </cell>
          <cell r="AB32">
            <v>3.2</v>
          </cell>
          <cell r="AC32">
            <v>4.8</v>
          </cell>
          <cell r="AD32">
            <v>33.4</v>
          </cell>
          <cell r="AE32">
            <v>0</v>
          </cell>
          <cell r="AF32">
            <v>0</v>
          </cell>
          <cell r="AG32">
            <v>26.666666666666671</v>
          </cell>
          <cell r="AH32">
            <v>0</v>
          </cell>
          <cell r="AJ32">
            <v>45</v>
          </cell>
          <cell r="AK32">
            <v>0.45</v>
          </cell>
          <cell r="AL32">
            <v>1.8</v>
          </cell>
        </row>
        <row r="33">
          <cell r="I33">
            <v>1030212603</v>
          </cell>
          <cell r="L33">
            <v>-1</v>
          </cell>
          <cell r="O33">
            <v>150</v>
          </cell>
          <cell r="P33">
            <v>200</v>
          </cell>
          <cell r="Q33">
            <v>-0.2</v>
          </cell>
          <cell r="R33">
            <v>150</v>
          </cell>
          <cell r="S33">
            <v>152</v>
          </cell>
          <cell r="V33">
            <v>-2505</v>
          </cell>
          <cell r="W33">
            <v>-1755</v>
          </cell>
          <cell r="X33">
            <v>53.2</v>
          </cell>
          <cell r="Y33">
            <v>21.6</v>
          </cell>
          <cell r="Z33">
            <v>31</v>
          </cell>
          <cell r="AA33">
            <v>13</v>
          </cell>
          <cell r="AB33">
            <v>0</v>
          </cell>
          <cell r="AC33">
            <v>-0.8</v>
          </cell>
          <cell r="AD33">
            <v>15</v>
          </cell>
          <cell r="AE33">
            <v>-0.2</v>
          </cell>
          <cell r="AF33">
            <v>0</v>
          </cell>
          <cell r="AG33">
            <v>26.666666666666671</v>
          </cell>
          <cell r="AH33">
            <v>0</v>
          </cell>
          <cell r="AJ33">
            <v>67.5</v>
          </cell>
          <cell r="AK33">
            <v>0.45</v>
          </cell>
          <cell r="AL33">
            <v>1.8</v>
          </cell>
        </row>
        <row r="34">
          <cell r="I34" t="str">
            <v>уценка</v>
          </cell>
          <cell r="L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0.8</v>
          </cell>
          <cell r="Z34">
            <v>0.4</v>
          </cell>
          <cell r="AA34">
            <v>2.2000000000000002</v>
          </cell>
          <cell r="AB34">
            <v>12.4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I35" t="str">
            <v>уценка</v>
          </cell>
          <cell r="L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-1.8</v>
          </cell>
          <cell r="Y35">
            <v>-5.4</v>
          </cell>
          <cell r="Z35">
            <v>14</v>
          </cell>
          <cell r="AA35">
            <v>0.4</v>
          </cell>
          <cell r="AB35">
            <v>7.4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0" style="19" bestFit="1" customWidth="1"/>
    <col min="20" max="20" width="7" customWidth="1"/>
    <col min="21" max="21" width="11.42578125" customWidth="1"/>
    <col min="22" max="23" width="5" customWidth="1"/>
    <col min="24" max="34" width="6" customWidth="1"/>
    <col min="35" max="35" width="17.5703125" customWidth="1"/>
    <col min="36" max="36" width="7" customWidth="1"/>
    <col min="37" max="37" width="9.7109375" style="22" bestFit="1" customWidth="1"/>
    <col min="38" max="38" width="7.7109375" style="22" bestFit="1" customWidth="1"/>
    <col min="39" max="39" width="17.5703125" style="19" customWidth="1"/>
    <col min="40" max="53" width="3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0"/>
      <c r="AL1" s="2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0"/>
      <c r="AL2" s="2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82</v>
      </c>
      <c r="S3" s="17" t="s">
        <v>78</v>
      </c>
      <c r="T3" s="5" t="s">
        <v>16</v>
      </c>
      <c r="U3" s="5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1" t="s">
        <v>79</v>
      </c>
      <c r="AL3" s="21" t="s">
        <v>80</v>
      </c>
      <c r="AM3" s="7" t="s">
        <v>81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77</v>
      </c>
      <c r="S4" s="1"/>
      <c r="T4" s="1"/>
      <c r="U4" s="1"/>
      <c r="V4" s="1"/>
      <c r="W4" s="1"/>
      <c r="X4" s="9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839.07500000000005</v>
      </c>
      <c r="F5" s="4">
        <f>SUM(F6:F500)</f>
        <v>2124.4049999999997</v>
      </c>
      <c r="G5" s="6"/>
      <c r="H5" s="1"/>
      <c r="I5" s="1"/>
      <c r="J5" s="1"/>
      <c r="K5" s="4">
        <f t="shared" ref="K5:T5" si="0">SUM(K6:K500)</f>
        <v>0</v>
      </c>
      <c r="L5" s="4">
        <f t="shared" si="0"/>
        <v>839.07500000000005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4085</v>
      </c>
      <c r="Q5" s="4">
        <f t="shared" si="0"/>
        <v>167.815</v>
      </c>
      <c r="R5" s="4">
        <f t="shared" si="0"/>
        <v>2670</v>
      </c>
      <c r="S5" s="4">
        <f t="shared" ref="S5" si="1">SUM(S6:S499)</f>
        <v>2568</v>
      </c>
      <c r="T5" s="4">
        <f t="shared" si="0"/>
        <v>0</v>
      </c>
      <c r="U5" s="1"/>
      <c r="V5" s="1"/>
      <c r="W5" s="1"/>
      <c r="X5" s="4">
        <f t="shared" ref="X5:AH5" si="2">SUM(X6:X500)</f>
        <v>517.6450000000001</v>
      </c>
      <c r="Y5" s="4">
        <f t="shared" si="2"/>
        <v>422.66739999999999</v>
      </c>
      <c r="Z5" s="4">
        <f t="shared" si="2"/>
        <v>364.28919999999999</v>
      </c>
      <c r="AA5" s="4">
        <f t="shared" si="2"/>
        <v>234.76139999999998</v>
      </c>
      <c r="AB5" s="4">
        <f t="shared" si="2"/>
        <v>380.68759999999997</v>
      </c>
      <c r="AC5" s="4">
        <f t="shared" si="2"/>
        <v>244.75719999999998</v>
      </c>
      <c r="AD5" s="4">
        <f t="shared" si="2"/>
        <v>710.28319999999985</v>
      </c>
      <c r="AE5" s="4">
        <f t="shared" si="2"/>
        <v>327.75700000000001</v>
      </c>
      <c r="AF5" s="4">
        <f t="shared" si="2"/>
        <v>397.5</v>
      </c>
      <c r="AG5" s="4">
        <f t="shared" si="2"/>
        <v>694.39900000000011</v>
      </c>
      <c r="AH5" s="4">
        <f t="shared" si="2"/>
        <v>285.21300000000002</v>
      </c>
      <c r="AI5" s="1"/>
      <c r="AJ5" s="4">
        <f>SUM(AJ6:AJ500)</f>
        <v>1046.2</v>
      </c>
      <c r="AK5" s="20"/>
      <c r="AL5" s="20"/>
      <c r="AM5" s="4">
        <f>SUM(AM6:AM500)</f>
        <v>1044.8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2" t="s">
        <v>37</v>
      </c>
      <c r="B6" s="12" t="s">
        <v>38</v>
      </c>
      <c r="C6" s="12">
        <v>7.0810000000000004</v>
      </c>
      <c r="D6" s="12"/>
      <c r="E6" s="15">
        <v>13.241</v>
      </c>
      <c r="F6" s="15">
        <v>-7.2</v>
      </c>
      <c r="G6" s="13">
        <v>0</v>
      </c>
      <c r="H6" s="12"/>
      <c r="I6" s="12" t="s">
        <v>39</v>
      </c>
      <c r="J6" s="12" t="s">
        <v>40</v>
      </c>
      <c r="K6" s="12"/>
      <c r="L6" s="12">
        <f t="shared" ref="L6:L35" si="3">E6-K6</f>
        <v>13.241</v>
      </c>
      <c r="M6" s="12"/>
      <c r="N6" s="12"/>
      <c r="O6" s="12"/>
      <c r="P6" s="12"/>
      <c r="Q6" s="12">
        <f t="shared" ref="Q6:Q9" si="4">E6/5</f>
        <v>2.6482000000000001</v>
      </c>
      <c r="R6" s="14"/>
      <c r="S6" s="14"/>
      <c r="T6" s="14"/>
      <c r="U6" s="12"/>
      <c r="V6" s="12">
        <f t="shared" ref="V6:V9" si="5">(F6+O6+P6+R6)/Q6</f>
        <v>-2.7188278830904009</v>
      </c>
      <c r="W6" s="12">
        <f t="shared" ref="W6:W35" si="6">(F6+O6+P6)/Q6</f>
        <v>-2.7188278830904009</v>
      </c>
      <c r="X6" s="12">
        <f>IFERROR(VLOOKUP(A6,[1]TDSheet!$A:$G,3,0),0)/5</f>
        <v>1.8371999999999999</v>
      </c>
      <c r="Y6" s="12">
        <v>1.6302000000000001</v>
      </c>
      <c r="Z6" s="12">
        <v>1.0464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/>
      <c r="AJ6" s="12"/>
      <c r="AK6" s="20"/>
      <c r="AL6" s="2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2" t="s">
        <v>41</v>
      </c>
      <c r="B7" s="12" t="s">
        <v>42</v>
      </c>
      <c r="C7" s="12">
        <v>7</v>
      </c>
      <c r="D7" s="12"/>
      <c r="E7" s="15">
        <v>12</v>
      </c>
      <c r="F7" s="15">
        <v>-6</v>
      </c>
      <c r="G7" s="13">
        <v>0</v>
      </c>
      <c r="H7" s="12"/>
      <c r="I7" s="12" t="s">
        <v>39</v>
      </c>
      <c r="J7" s="12" t="s">
        <v>43</v>
      </c>
      <c r="K7" s="12"/>
      <c r="L7" s="12">
        <f t="shared" si="3"/>
        <v>12</v>
      </c>
      <c r="M7" s="12"/>
      <c r="N7" s="12"/>
      <c r="O7" s="12"/>
      <c r="P7" s="12"/>
      <c r="Q7" s="12">
        <f t="shared" si="4"/>
        <v>2.4</v>
      </c>
      <c r="R7" s="14"/>
      <c r="S7" s="14"/>
      <c r="T7" s="14"/>
      <c r="U7" s="12"/>
      <c r="V7" s="12">
        <f t="shared" si="5"/>
        <v>-2.5</v>
      </c>
      <c r="W7" s="12">
        <f t="shared" si="6"/>
        <v>-2.5</v>
      </c>
      <c r="X7" s="12">
        <f>IFERROR(VLOOKUP(A7,[1]TDSheet!$A:$G,3,0),0)/5</f>
        <v>0.8</v>
      </c>
      <c r="Y7" s="12">
        <v>1.8</v>
      </c>
      <c r="Z7" s="12">
        <v>0.6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2"/>
      <c r="AK7" s="20"/>
      <c r="AL7" s="20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2" t="s">
        <v>44</v>
      </c>
      <c r="B8" s="12" t="s">
        <v>42</v>
      </c>
      <c r="C8" s="12"/>
      <c r="D8" s="12"/>
      <c r="E8" s="15">
        <v>4</v>
      </c>
      <c r="F8" s="15">
        <v>-4</v>
      </c>
      <c r="G8" s="13">
        <v>0</v>
      </c>
      <c r="H8" s="12"/>
      <c r="I8" s="12" t="s">
        <v>39</v>
      </c>
      <c r="J8" s="12" t="s">
        <v>45</v>
      </c>
      <c r="K8" s="12"/>
      <c r="L8" s="12">
        <f t="shared" si="3"/>
        <v>4</v>
      </c>
      <c r="M8" s="12"/>
      <c r="N8" s="12"/>
      <c r="O8" s="12"/>
      <c r="P8" s="12"/>
      <c r="Q8" s="12">
        <f t="shared" si="4"/>
        <v>0.8</v>
      </c>
      <c r="R8" s="14"/>
      <c r="S8" s="14"/>
      <c r="T8" s="14"/>
      <c r="U8" s="12"/>
      <c r="V8" s="12">
        <f t="shared" si="5"/>
        <v>-5</v>
      </c>
      <c r="W8" s="12">
        <f t="shared" si="6"/>
        <v>-5</v>
      </c>
      <c r="X8" s="12">
        <f>IFERROR(VLOOKUP(A8,[1]TDSheet!$A:$G,3,0),0)/5</f>
        <v>1.4</v>
      </c>
      <c r="Y8" s="12">
        <v>1.6</v>
      </c>
      <c r="Z8" s="12">
        <v>1.6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/>
      <c r="AJ8" s="12"/>
      <c r="AK8" s="20"/>
      <c r="AL8" s="20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2" t="s">
        <v>46</v>
      </c>
      <c r="B9" s="12" t="s">
        <v>42</v>
      </c>
      <c r="C9" s="12">
        <v>24</v>
      </c>
      <c r="D9" s="12"/>
      <c r="E9" s="15">
        <v>29</v>
      </c>
      <c r="F9" s="15">
        <v>-10</v>
      </c>
      <c r="G9" s="13">
        <v>0</v>
      </c>
      <c r="H9" s="12"/>
      <c r="I9" s="12" t="s">
        <v>39</v>
      </c>
      <c r="J9" s="12" t="s">
        <v>47</v>
      </c>
      <c r="K9" s="12"/>
      <c r="L9" s="12">
        <f t="shared" si="3"/>
        <v>29</v>
      </c>
      <c r="M9" s="12"/>
      <c r="N9" s="12"/>
      <c r="O9" s="12"/>
      <c r="P9" s="12"/>
      <c r="Q9" s="12">
        <f t="shared" si="4"/>
        <v>5.8</v>
      </c>
      <c r="R9" s="14"/>
      <c r="S9" s="14"/>
      <c r="T9" s="14"/>
      <c r="U9" s="12"/>
      <c r="V9" s="12">
        <f t="shared" si="5"/>
        <v>-1.7241379310344829</v>
      </c>
      <c r="W9" s="12">
        <f t="shared" si="6"/>
        <v>-1.7241379310344829</v>
      </c>
      <c r="X9" s="12">
        <f>IFERROR(VLOOKUP(A9,[1]TDSheet!$A:$G,3,0),0)/5</f>
        <v>4.4000000000000004</v>
      </c>
      <c r="Y9" s="12">
        <v>2.6</v>
      </c>
      <c r="Z9" s="12">
        <v>2.8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/>
      <c r="AJ9" s="12"/>
      <c r="AK9" s="20"/>
      <c r="AL9" s="20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38</v>
      </c>
      <c r="C10" s="1"/>
      <c r="D10" s="1"/>
      <c r="E10" s="1">
        <v>-0.316</v>
      </c>
      <c r="F10" s="1"/>
      <c r="G10" s="6">
        <v>1</v>
      </c>
      <c r="H10" s="1">
        <v>30</v>
      </c>
      <c r="I10" s="1">
        <v>1030112235</v>
      </c>
      <c r="J10" s="1"/>
      <c r="K10" s="1"/>
      <c r="L10" s="1">
        <f t="shared" si="3"/>
        <v>-0.316</v>
      </c>
      <c r="M10" s="1"/>
      <c r="N10" s="1"/>
      <c r="O10" s="1">
        <v>30</v>
      </c>
      <c r="P10" s="1">
        <v>80</v>
      </c>
      <c r="Q10" s="1">
        <f>E10/5</f>
        <v>-6.3200000000000006E-2</v>
      </c>
      <c r="R10" s="14">
        <v>50</v>
      </c>
      <c r="S10" s="18">
        <f>MROUND(R10*G10,AL10)/AK10</f>
        <v>32</v>
      </c>
      <c r="T10" s="14"/>
      <c r="U10" s="1">
        <v>50</v>
      </c>
      <c r="V10" s="1">
        <f>(F10+O10+P10+R10)/Q10</f>
        <v>-2531.6455696202529</v>
      </c>
      <c r="W10" s="1">
        <f t="shared" si="6"/>
        <v>-1740.5063291139238</v>
      </c>
      <c r="X10" s="1">
        <f>IFERROR(VLOOKUP(A10,[1]TDSheet!$A:$G,3,0),0)/5</f>
        <v>23.619999999999997</v>
      </c>
      <c r="Y10" s="1">
        <v>2.4569999999999999</v>
      </c>
      <c r="Z10" s="1">
        <v>-9.2103999999999999</v>
      </c>
      <c r="AA10" s="1">
        <v>-2.9460000000000002</v>
      </c>
      <c r="AB10" s="1">
        <v>12.409000000000001</v>
      </c>
      <c r="AC10" s="1">
        <v>0</v>
      </c>
      <c r="AD10" s="1">
        <v>9.1620000000000008</v>
      </c>
      <c r="AE10" s="1">
        <v>0</v>
      </c>
      <c r="AF10" s="1">
        <v>0</v>
      </c>
      <c r="AG10" s="1">
        <v>11.885</v>
      </c>
      <c r="AH10" s="1">
        <v>0</v>
      </c>
      <c r="AI10" s="1" t="s">
        <v>49</v>
      </c>
      <c r="AJ10" s="1">
        <f t="shared" ref="AJ10:AJ33" si="7">G10*R10</f>
        <v>50</v>
      </c>
      <c r="AK10" s="20">
        <f>VLOOKUP(I10,[2]Sheet!$I:$AL,29,0)</f>
        <v>1.6</v>
      </c>
      <c r="AL10" s="20">
        <f>VLOOKUP(I10,[2]Sheet!$I:$AL,30,0)</f>
        <v>3.2</v>
      </c>
      <c r="AM10" s="1">
        <f>AK10*S10</f>
        <v>51.2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50</v>
      </c>
      <c r="B11" s="1" t="s">
        <v>38</v>
      </c>
      <c r="C11" s="1">
        <v>-1.4E-2</v>
      </c>
      <c r="D11" s="1"/>
      <c r="E11" s="1">
        <v>-0.33</v>
      </c>
      <c r="F11" s="1">
        <v>-1.4E-2</v>
      </c>
      <c r="G11" s="6">
        <v>1</v>
      </c>
      <c r="H11" s="1">
        <v>30</v>
      </c>
      <c r="I11" s="1">
        <v>1030112635</v>
      </c>
      <c r="J11" s="1"/>
      <c r="K11" s="1"/>
      <c r="L11" s="1">
        <f t="shared" si="3"/>
        <v>-0.33</v>
      </c>
      <c r="M11" s="1"/>
      <c r="N11" s="1"/>
      <c r="O11" s="1">
        <v>130</v>
      </c>
      <c r="P11" s="1">
        <v>100</v>
      </c>
      <c r="Q11" s="1">
        <f t="shared" ref="Q11:Q35" si="8">E11/5</f>
        <v>-6.6000000000000003E-2</v>
      </c>
      <c r="R11" s="14">
        <v>150</v>
      </c>
      <c r="S11" s="18">
        <f t="shared" ref="S11:S33" si="9">MROUND(R11*G11,AL11)/AK11</f>
        <v>94</v>
      </c>
      <c r="T11" s="14"/>
      <c r="U11" s="1">
        <v>130</v>
      </c>
      <c r="V11" s="1">
        <f t="shared" ref="V11:V35" si="10">(F11+O11+P11+R11)/Q11</f>
        <v>-5757.363636363636</v>
      </c>
      <c r="W11" s="1">
        <f t="shared" si="6"/>
        <v>-3484.6363636363635</v>
      </c>
      <c r="X11" s="1">
        <f>IFERROR(VLOOKUP(A11,[1]TDSheet!$A:$G,3,0),0)/5</f>
        <v>25.2514</v>
      </c>
      <c r="Y11" s="1">
        <v>6.5025999999999993</v>
      </c>
      <c r="Z11" s="1">
        <v>-3.9506000000000001</v>
      </c>
      <c r="AA11" s="1">
        <v>-1.9432</v>
      </c>
      <c r="AB11" s="1">
        <v>12.659800000000001</v>
      </c>
      <c r="AC11" s="1">
        <v>-0.17560000000000001</v>
      </c>
      <c r="AD11" s="1">
        <v>14.7384</v>
      </c>
      <c r="AE11" s="1">
        <v>-0.64640000000000009</v>
      </c>
      <c r="AF11" s="1"/>
      <c r="AG11" s="1">
        <v>11.622833333333331</v>
      </c>
      <c r="AH11" s="1">
        <v>0</v>
      </c>
      <c r="AI11" s="1" t="s">
        <v>51</v>
      </c>
      <c r="AJ11" s="1">
        <f t="shared" si="7"/>
        <v>150</v>
      </c>
      <c r="AK11" s="20">
        <f>VLOOKUP(I11,[2]Sheet!$I:$AL,29,0)</f>
        <v>1.6</v>
      </c>
      <c r="AL11" s="20">
        <f>VLOOKUP(I11,[2]Sheet!$I:$AL,30,0)</f>
        <v>3.2</v>
      </c>
      <c r="AM11" s="1">
        <f t="shared" ref="AM11:AM33" si="11">AK11*S11</f>
        <v>150.4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40</v>
      </c>
      <c r="B12" s="1" t="s">
        <v>38</v>
      </c>
      <c r="C12" s="1">
        <v>159.66300000000001</v>
      </c>
      <c r="D12" s="1"/>
      <c r="E12" s="15">
        <f>73.844+E6</f>
        <v>87.084999999999994</v>
      </c>
      <c r="F12" s="15">
        <f>81.819+F6</f>
        <v>74.619</v>
      </c>
      <c r="G12" s="6">
        <v>1</v>
      </c>
      <c r="H12" s="1">
        <v>75</v>
      </c>
      <c r="I12" s="1">
        <v>1030115552</v>
      </c>
      <c r="J12" s="1"/>
      <c r="K12" s="1"/>
      <c r="L12" s="1">
        <f t="shared" si="3"/>
        <v>87.084999999999994</v>
      </c>
      <c r="M12" s="1"/>
      <c r="N12" s="1"/>
      <c r="O12" s="1">
        <v>100</v>
      </c>
      <c r="P12" s="1">
        <v>300</v>
      </c>
      <c r="Q12" s="1">
        <f t="shared" si="8"/>
        <v>17.416999999999998</v>
      </c>
      <c r="R12" s="14">
        <v>30</v>
      </c>
      <c r="S12" s="18">
        <f t="shared" si="9"/>
        <v>30</v>
      </c>
      <c r="T12" s="14"/>
      <c r="U12" s="1">
        <v>50</v>
      </c>
      <c r="V12" s="1">
        <f t="shared" si="10"/>
        <v>28.972785209852447</v>
      </c>
      <c r="W12" s="1">
        <f t="shared" si="6"/>
        <v>27.25033013722226</v>
      </c>
      <c r="X12" s="1">
        <f>IFERROR(VLOOKUP(A12,[1]TDSheet!$A:$G,3,0),0)/5</f>
        <v>25.123799999999999</v>
      </c>
      <c r="Y12" s="1">
        <v>29.3902</v>
      </c>
      <c r="Z12" s="1">
        <v>15.627599999999999</v>
      </c>
      <c r="AA12" s="1">
        <v>12.2658</v>
      </c>
      <c r="AB12" s="1">
        <v>15.2486</v>
      </c>
      <c r="AC12" s="1">
        <v>3.1114000000000002</v>
      </c>
      <c r="AD12" s="1">
        <v>27.975999999999999</v>
      </c>
      <c r="AE12" s="1">
        <v>1.8033999999999999</v>
      </c>
      <c r="AF12" s="1">
        <v>0</v>
      </c>
      <c r="AG12" s="1">
        <v>11.21966666666667</v>
      </c>
      <c r="AH12" s="1">
        <v>18.213000000000001</v>
      </c>
      <c r="AI12" s="1"/>
      <c r="AJ12" s="1">
        <f t="shared" si="7"/>
        <v>30</v>
      </c>
      <c r="AK12" s="20">
        <f>VLOOKUP(I12,[2]Sheet!$I:$AL,29,0)</f>
        <v>1</v>
      </c>
      <c r="AL12" s="20">
        <f>VLOOKUP(I12,[2]Sheet!$I:$AL,30,0)</f>
        <v>3</v>
      </c>
      <c r="AM12" s="1">
        <f t="shared" si="11"/>
        <v>30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52</v>
      </c>
      <c r="B13" s="1" t="s">
        <v>42</v>
      </c>
      <c r="C13" s="1">
        <v>67</v>
      </c>
      <c r="D13" s="1"/>
      <c r="E13" s="1">
        <v>49</v>
      </c>
      <c r="F13" s="1">
        <v>9</v>
      </c>
      <c r="G13" s="6">
        <v>0.4</v>
      </c>
      <c r="H13" s="1">
        <v>75</v>
      </c>
      <c r="I13" s="1">
        <v>1030115404</v>
      </c>
      <c r="J13" s="1"/>
      <c r="K13" s="1"/>
      <c r="L13" s="1">
        <f t="shared" si="3"/>
        <v>49</v>
      </c>
      <c r="M13" s="1"/>
      <c r="N13" s="1"/>
      <c r="O13" s="1">
        <v>650</v>
      </c>
      <c r="P13" s="1">
        <v>700</v>
      </c>
      <c r="Q13" s="1">
        <f t="shared" si="8"/>
        <v>9.8000000000000007</v>
      </c>
      <c r="R13" s="14">
        <v>120</v>
      </c>
      <c r="S13" s="18">
        <f t="shared" si="9"/>
        <v>120</v>
      </c>
      <c r="T13" s="14"/>
      <c r="U13" s="1"/>
      <c r="V13" s="1">
        <f t="shared" si="10"/>
        <v>150.91836734693877</v>
      </c>
      <c r="W13" s="1">
        <f t="shared" si="6"/>
        <v>138.67346938775509</v>
      </c>
      <c r="X13" s="1">
        <f>IFERROR(VLOOKUP(A13,[1]TDSheet!$A:$G,3,0),0)/5</f>
        <v>58.8</v>
      </c>
      <c r="Y13" s="1">
        <v>72.2</v>
      </c>
      <c r="Z13" s="1">
        <v>45.4</v>
      </c>
      <c r="AA13" s="1">
        <v>30.8</v>
      </c>
      <c r="AB13" s="1">
        <v>34.200000000000003</v>
      </c>
      <c r="AC13" s="1">
        <v>32.799999999999997</v>
      </c>
      <c r="AD13" s="1">
        <v>91.2</v>
      </c>
      <c r="AE13" s="1">
        <v>48.4</v>
      </c>
      <c r="AF13" s="1">
        <v>68.5</v>
      </c>
      <c r="AG13" s="1">
        <v>99.166666666666671</v>
      </c>
      <c r="AH13" s="1">
        <v>33</v>
      </c>
      <c r="AI13" s="1"/>
      <c r="AJ13" s="1">
        <f t="shared" si="7"/>
        <v>48</v>
      </c>
      <c r="AK13" s="20">
        <f>VLOOKUP(I13,[2]Sheet!$I:$AL,29,0)</f>
        <v>0.4</v>
      </c>
      <c r="AL13" s="20">
        <f>VLOOKUP(I13,[2]Sheet!$I:$AL,30,0)</f>
        <v>2.4</v>
      </c>
      <c r="AM13" s="1">
        <f t="shared" si="11"/>
        <v>48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43</v>
      </c>
      <c r="B14" s="1" t="s">
        <v>42</v>
      </c>
      <c r="C14" s="1">
        <v>185</v>
      </c>
      <c r="D14" s="1"/>
      <c r="E14" s="15">
        <f>57+E7</f>
        <v>69</v>
      </c>
      <c r="F14" s="15">
        <f>116+F7</f>
        <v>110</v>
      </c>
      <c r="G14" s="6">
        <v>0.4</v>
      </c>
      <c r="H14" s="1">
        <v>75</v>
      </c>
      <c r="I14" s="1">
        <v>1030804004</v>
      </c>
      <c r="J14" s="1"/>
      <c r="K14" s="1"/>
      <c r="L14" s="1">
        <f t="shared" si="3"/>
        <v>69</v>
      </c>
      <c r="M14" s="1"/>
      <c r="N14" s="1"/>
      <c r="O14" s="1">
        <v>100</v>
      </c>
      <c r="P14" s="1">
        <v>250</v>
      </c>
      <c r="Q14" s="1">
        <f t="shared" si="8"/>
        <v>13.8</v>
      </c>
      <c r="R14" s="14">
        <v>60</v>
      </c>
      <c r="S14" s="18">
        <f t="shared" si="9"/>
        <v>60</v>
      </c>
      <c r="T14" s="14"/>
      <c r="U14" s="1"/>
      <c r="V14" s="1">
        <f t="shared" si="10"/>
        <v>37.681159420289852</v>
      </c>
      <c r="W14" s="1">
        <f t="shared" si="6"/>
        <v>33.333333333333329</v>
      </c>
      <c r="X14" s="1">
        <f>IFERROR(VLOOKUP(A14,[1]TDSheet!$A:$G,3,0),0)/5</f>
        <v>16</v>
      </c>
      <c r="Y14" s="1">
        <v>24</v>
      </c>
      <c r="Z14" s="1">
        <v>16.600000000000001</v>
      </c>
      <c r="AA14" s="1">
        <v>7.8</v>
      </c>
      <c r="AB14" s="1">
        <v>9</v>
      </c>
      <c r="AC14" s="1">
        <v>19.8</v>
      </c>
      <c r="AD14" s="1">
        <v>31.2</v>
      </c>
      <c r="AE14" s="1">
        <v>22.2</v>
      </c>
      <c r="AF14" s="1">
        <v>32.25</v>
      </c>
      <c r="AG14" s="1">
        <v>40.166666666666657</v>
      </c>
      <c r="AH14" s="1">
        <v>9</v>
      </c>
      <c r="AI14" s="1"/>
      <c r="AJ14" s="1">
        <f t="shared" si="7"/>
        <v>24</v>
      </c>
      <c r="AK14" s="20">
        <f>VLOOKUP(I14,[2]Sheet!$I:$AL,29,0)</f>
        <v>0.4</v>
      </c>
      <c r="AL14" s="20">
        <f>VLOOKUP(I14,[2]Sheet!$I:$AL,30,0)</f>
        <v>2.4</v>
      </c>
      <c r="AM14" s="1">
        <f t="shared" si="11"/>
        <v>24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42</v>
      </c>
      <c r="C15" s="1">
        <v>55</v>
      </c>
      <c r="D15" s="1"/>
      <c r="E15" s="1">
        <v>4</v>
      </c>
      <c r="F15" s="1">
        <v>41</v>
      </c>
      <c r="G15" s="6">
        <v>0.3</v>
      </c>
      <c r="H15" s="1">
        <v>45</v>
      </c>
      <c r="I15" s="1">
        <v>1030419235</v>
      </c>
      <c r="J15" s="1"/>
      <c r="K15" s="1"/>
      <c r="L15" s="1">
        <f t="shared" si="3"/>
        <v>4</v>
      </c>
      <c r="M15" s="1"/>
      <c r="N15" s="1"/>
      <c r="O15" s="1"/>
      <c r="P15" s="1"/>
      <c r="Q15" s="1">
        <f t="shared" si="8"/>
        <v>0.8</v>
      </c>
      <c r="R15" s="14">
        <v>40</v>
      </c>
      <c r="S15" s="18">
        <f t="shared" si="9"/>
        <v>42</v>
      </c>
      <c r="T15" s="14"/>
      <c r="U15" s="1"/>
      <c r="V15" s="1">
        <f t="shared" si="10"/>
        <v>101.25</v>
      </c>
      <c r="W15" s="1">
        <f t="shared" si="6"/>
        <v>51.25</v>
      </c>
      <c r="X15" s="1">
        <f>IFERROR(VLOOKUP(A15,[1]TDSheet!$A:$G,3,0),0)/5</f>
        <v>-6.2</v>
      </c>
      <c r="Y15" s="1">
        <v>0.4</v>
      </c>
      <c r="Z15" s="1">
        <v>34.4</v>
      </c>
      <c r="AA15" s="1">
        <v>8.4</v>
      </c>
      <c r="AB15" s="1">
        <v>9.8000000000000007</v>
      </c>
      <c r="AC15" s="1">
        <v>6.2</v>
      </c>
      <c r="AD15" s="1">
        <v>31</v>
      </c>
      <c r="AE15" s="1">
        <v>-0.4</v>
      </c>
      <c r="AF15" s="1">
        <v>0</v>
      </c>
      <c r="AG15" s="1">
        <v>0</v>
      </c>
      <c r="AH15" s="1">
        <v>10.6</v>
      </c>
      <c r="AI15" s="16" t="s">
        <v>54</v>
      </c>
      <c r="AJ15" s="1">
        <f t="shared" si="7"/>
        <v>12</v>
      </c>
      <c r="AK15" s="20">
        <f>VLOOKUP(I15,[2]Sheet!$I:$AL,29,0)</f>
        <v>0.3</v>
      </c>
      <c r="AL15" s="20">
        <f>VLOOKUP(I15,[2]Sheet!$I:$AL,30,0)</f>
        <v>1.8</v>
      </c>
      <c r="AM15" s="1">
        <f t="shared" si="11"/>
        <v>12.6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42</v>
      </c>
      <c r="C16" s="1">
        <v>6</v>
      </c>
      <c r="D16" s="1"/>
      <c r="E16" s="1">
        <v>1</v>
      </c>
      <c r="F16" s="1">
        <v>1</v>
      </c>
      <c r="G16" s="6">
        <v>0.5</v>
      </c>
      <c r="H16" s="1">
        <v>45</v>
      </c>
      <c r="I16" s="1">
        <v>1030412236</v>
      </c>
      <c r="J16" s="1"/>
      <c r="K16" s="1"/>
      <c r="L16" s="1">
        <f t="shared" si="3"/>
        <v>1</v>
      </c>
      <c r="M16" s="1"/>
      <c r="N16" s="1"/>
      <c r="O16" s="1">
        <v>200</v>
      </c>
      <c r="P16" s="1">
        <v>100</v>
      </c>
      <c r="Q16" s="1">
        <f t="shared" si="8"/>
        <v>0.2</v>
      </c>
      <c r="R16" s="14">
        <v>200</v>
      </c>
      <c r="S16" s="18">
        <f t="shared" si="9"/>
        <v>200</v>
      </c>
      <c r="T16" s="14"/>
      <c r="U16" s="1">
        <v>150</v>
      </c>
      <c r="V16" s="1">
        <f t="shared" si="10"/>
        <v>2505</v>
      </c>
      <c r="W16" s="1">
        <f t="shared" si="6"/>
        <v>1505</v>
      </c>
      <c r="X16" s="1">
        <f>IFERROR(VLOOKUP(A16,[1]TDSheet!$A:$G,3,0),0)/5</f>
        <v>9.1999999999999993</v>
      </c>
      <c r="Y16" s="1">
        <v>13.6</v>
      </c>
      <c r="Z16" s="1">
        <v>16.600000000000001</v>
      </c>
      <c r="AA16" s="1">
        <v>14.6</v>
      </c>
      <c r="AB16" s="1">
        <v>21.4</v>
      </c>
      <c r="AC16" s="1">
        <v>18.8</v>
      </c>
      <c r="AD16" s="1">
        <v>39.799999999999997</v>
      </c>
      <c r="AE16" s="1">
        <v>-0.2</v>
      </c>
      <c r="AF16" s="1">
        <v>0</v>
      </c>
      <c r="AG16" s="1">
        <v>15.66666666666667</v>
      </c>
      <c r="AH16" s="1">
        <v>2.2000000000000002</v>
      </c>
      <c r="AI16" s="1"/>
      <c r="AJ16" s="1">
        <f t="shared" si="7"/>
        <v>100</v>
      </c>
      <c r="AK16" s="20">
        <f>VLOOKUP(I16,[2]Sheet!$I:$AL,29,0)</f>
        <v>0.5</v>
      </c>
      <c r="AL16" s="20">
        <f>VLOOKUP(I16,[2]Sheet!$I:$AL,30,0)</f>
        <v>2</v>
      </c>
      <c r="AM16" s="1">
        <f t="shared" si="11"/>
        <v>100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45</v>
      </c>
      <c r="B17" s="1" t="s">
        <v>42</v>
      </c>
      <c r="C17" s="1">
        <v>458</v>
      </c>
      <c r="D17" s="1"/>
      <c r="E17" s="15">
        <f>90+E8</f>
        <v>94</v>
      </c>
      <c r="F17" s="15">
        <f>364+F8</f>
        <v>360</v>
      </c>
      <c r="G17" s="6">
        <v>0.18</v>
      </c>
      <c r="H17" s="1">
        <v>90</v>
      </c>
      <c r="I17" s="1">
        <v>1030712385</v>
      </c>
      <c r="J17" s="1"/>
      <c r="K17" s="1"/>
      <c r="L17" s="1">
        <f t="shared" si="3"/>
        <v>94</v>
      </c>
      <c r="M17" s="1"/>
      <c r="N17" s="1"/>
      <c r="O17" s="1">
        <v>300</v>
      </c>
      <c r="P17" s="1">
        <v>450</v>
      </c>
      <c r="Q17" s="1">
        <f t="shared" si="8"/>
        <v>18.8</v>
      </c>
      <c r="R17" s="14">
        <v>90</v>
      </c>
      <c r="S17" s="18">
        <f t="shared" si="9"/>
        <v>90</v>
      </c>
      <c r="T17" s="14"/>
      <c r="U17" s="1">
        <v>200</v>
      </c>
      <c r="V17" s="1">
        <f t="shared" si="10"/>
        <v>63.829787234042549</v>
      </c>
      <c r="W17" s="1">
        <f t="shared" si="6"/>
        <v>59.042553191489361</v>
      </c>
      <c r="X17" s="1">
        <f>IFERROR(VLOOKUP(A17,[1]TDSheet!$A:$G,3,0),0)/5</f>
        <v>20.6</v>
      </c>
      <c r="Y17" s="1">
        <v>64</v>
      </c>
      <c r="Z17" s="1">
        <v>33.4</v>
      </c>
      <c r="AA17" s="1">
        <v>25</v>
      </c>
      <c r="AB17" s="1">
        <v>37.4</v>
      </c>
      <c r="AC17" s="1">
        <v>31</v>
      </c>
      <c r="AD17" s="1">
        <v>90.6</v>
      </c>
      <c r="AE17" s="1">
        <v>43.2</v>
      </c>
      <c r="AF17" s="1">
        <v>50.75</v>
      </c>
      <c r="AG17" s="1">
        <v>80.166666666666671</v>
      </c>
      <c r="AH17" s="1">
        <v>11.6</v>
      </c>
      <c r="AI17" s="16" t="s">
        <v>54</v>
      </c>
      <c r="AJ17" s="1">
        <f t="shared" si="7"/>
        <v>16.2</v>
      </c>
      <c r="AK17" s="20">
        <f>VLOOKUP(I17,[2]Sheet!$I:$AL,29,0)</f>
        <v>0.18</v>
      </c>
      <c r="AL17" s="20">
        <f>VLOOKUP(I17,[2]Sheet!$I:$AL,30,0)</f>
        <v>1.8</v>
      </c>
      <c r="AM17" s="1">
        <f t="shared" si="11"/>
        <v>16.2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42</v>
      </c>
      <c r="C18" s="1"/>
      <c r="D18" s="1"/>
      <c r="E18" s="1"/>
      <c r="F18" s="1"/>
      <c r="G18" s="6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/>
      <c r="Q18" s="1">
        <f t="shared" si="8"/>
        <v>0</v>
      </c>
      <c r="R18" s="14"/>
      <c r="S18" s="18">
        <f t="shared" si="9"/>
        <v>0</v>
      </c>
      <c r="T18" s="14"/>
      <c r="U18" s="1"/>
      <c r="V18" s="1" t="e">
        <f t="shared" si="10"/>
        <v>#DIV/0!</v>
      </c>
      <c r="W18" s="1" t="e">
        <f t="shared" si="6"/>
        <v>#DIV/0!</v>
      </c>
      <c r="X18" s="1">
        <f>IFERROR(VLOOKUP(A18,[1]TDSheet!$A:$G,3,0),0)/5</f>
        <v>0</v>
      </c>
      <c r="Y18" s="1">
        <v>-0.4</v>
      </c>
      <c r="Z18" s="1">
        <v>-1.4</v>
      </c>
      <c r="AA18" s="1">
        <v>-1.2</v>
      </c>
      <c r="AB18" s="1">
        <v>-3.6</v>
      </c>
      <c r="AC18" s="1">
        <v>6.8</v>
      </c>
      <c r="AD18" s="1">
        <v>11.6</v>
      </c>
      <c r="AE18" s="1">
        <v>0.6</v>
      </c>
      <c r="AF18" s="1">
        <v>4.5</v>
      </c>
      <c r="AG18" s="1">
        <v>4.5</v>
      </c>
      <c r="AH18" s="1">
        <v>5.2</v>
      </c>
      <c r="AI18" s="1" t="s">
        <v>57</v>
      </c>
      <c r="AJ18" s="1">
        <f t="shared" si="7"/>
        <v>0</v>
      </c>
      <c r="AK18" s="20">
        <f>VLOOKUP(I18,[2]Sheet!$I:$AL,29,0)</f>
        <v>0.3</v>
      </c>
      <c r="AL18" s="20">
        <f>VLOOKUP(I18,[2]Sheet!$I:$AL,30,0)</f>
        <v>1.8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42</v>
      </c>
      <c r="C19" s="1">
        <v>-1</v>
      </c>
      <c r="D19" s="1"/>
      <c r="E19" s="1">
        <v>-14</v>
      </c>
      <c r="F19" s="1">
        <v>-1</v>
      </c>
      <c r="G19" s="6">
        <v>0.15</v>
      </c>
      <c r="H19" s="1">
        <v>90</v>
      </c>
      <c r="I19" s="1">
        <v>1030633904</v>
      </c>
      <c r="J19" s="1"/>
      <c r="K19" s="1"/>
      <c r="L19" s="1">
        <f t="shared" si="3"/>
        <v>-14</v>
      </c>
      <c r="M19" s="1"/>
      <c r="N19" s="1"/>
      <c r="O19" s="1"/>
      <c r="P19" s="1">
        <v>100</v>
      </c>
      <c r="Q19" s="1">
        <f t="shared" si="8"/>
        <v>-2.8</v>
      </c>
      <c r="R19" s="14">
        <v>40</v>
      </c>
      <c r="S19" s="18">
        <f t="shared" si="9"/>
        <v>42</v>
      </c>
      <c r="T19" s="14"/>
      <c r="U19" s="1"/>
      <c r="V19" s="1">
        <f t="shared" si="10"/>
        <v>-49.642857142857146</v>
      </c>
      <c r="W19" s="1">
        <f t="shared" si="6"/>
        <v>-35.357142857142861</v>
      </c>
      <c r="X19" s="1">
        <f>IFERROR(VLOOKUP(A19,[1]TDSheet!$A:$G,3,0),0)/5</f>
        <v>0.8</v>
      </c>
      <c r="Y19" s="1">
        <v>8</v>
      </c>
      <c r="Z19" s="1">
        <v>5</v>
      </c>
      <c r="AA19" s="1">
        <v>5.8</v>
      </c>
      <c r="AB19" s="1">
        <v>11</v>
      </c>
      <c r="AC19" s="1">
        <v>1.8</v>
      </c>
      <c r="AD19" s="1">
        <v>22.8</v>
      </c>
      <c r="AE19" s="1">
        <v>11</v>
      </c>
      <c r="AF19" s="1">
        <v>14.75</v>
      </c>
      <c r="AG19" s="1">
        <v>14.66666666666667</v>
      </c>
      <c r="AH19" s="1">
        <v>15.4</v>
      </c>
      <c r="AI19" s="1"/>
      <c r="AJ19" s="1">
        <f t="shared" si="7"/>
        <v>6</v>
      </c>
      <c r="AK19" s="20">
        <f>VLOOKUP(I19,[2]Sheet!$I:$AL,29,0)</f>
        <v>0.15</v>
      </c>
      <c r="AL19" s="20">
        <f>VLOOKUP(I19,[2]Sheet!$I:$AL,30,0)</f>
        <v>0.9</v>
      </c>
      <c r="AM19" s="1">
        <f t="shared" si="11"/>
        <v>6.3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47</v>
      </c>
      <c r="B20" s="1" t="s">
        <v>42</v>
      </c>
      <c r="C20" s="1">
        <v>414</v>
      </c>
      <c r="D20" s="1"/>
      <c r="E20" s="15">
        <f>144+E9</f>
        <v>173</v>
      </c>
      <c r="F20" s="15">
        <f>246+F9</f>
        <v>236</v>
      </c>
      <c r="G20" s="6">
        <v>0.3</v>
      </c>
      <c r="H20" s="1">
        <v>150</v>
      </c>
      <c r="I20" s="1">
        <v>1030686740</v>
      </c>
      <c r="J20" s="1"/>
      <c r="K20" s="1"/>
      <c r="L20" s="1">
        <f t="shared" si="3"/>
        <v>173</v>
      </c>
      <c r="M20" s="1"/>
      <c r="N20" s="1"/>
      <c r="O20" s="1">
        <v>300</v>
      </c>
      <c r="P20" s="1">
        <v>400</v>
      </c>
      <c r="Q20" s="1">
        <f t="shared" si="8"/>
        <v>34.6</v>
      </c>
      <c r="R20" s="14">
        <v>400</v>
      </c>
      <c r="S20" s="18">
        <f t="shared" si="9"/>
        <v>396</v>
      </c>
      <c r="T20" s="14"/>
      <c r="U20" s="1">
        <v>100</v>
      </c>
      <c r="V20" s="1">
        <f t="shared" si="10"/>
        <v>38.612716763005778</v>
      </c>
      <c r="W20" s="1">
        <f t="shared" si="6"/>
        <v>27.052023121387283</v>
      </c>
      <c r="X20" s="1">
        <f>IFERROR(VLOOKUP(A20,[1]TDSheet!$A:$G,3,0),0)/5</f>
        <v>39.4</v>
      </c>
      <c r="Y20" s="1">
        <v>46.8</v>
      </c>
      <c r="Z20" s="1">
        <v>31.4</v>
      </c>
      <c r="AA20" s="1">
        <v>25.6</v>
      </c>
      <c r="AB20" s="1">
        <v>34</v>
      </c>
      <c r="AC20" s="1">
        <v>25.6</v>
      </c>
      <c r="AD20" s="1">
        <v>62.6</v>
      </c>
      <c r="AE20" s="1">
        <v>44.4</v>
      </c>
      <c r="AF20" s="1">
        <v>58.5</v>
      </c>
      <c r="AG20" s="1">
        <v>61.833333333333343</v>
      </c>
      <c r="AH20" s="1">
        <v>43</v>
      </c>
      <c r="AI20" s="1"/>
      <c r="AJ20" s="1">
        <f t="shared" si="7"/>
        <v>120</v>
      </c>
      <c r="AK20" s="20">
        <f>VLOOKUP(I20,[2]Sheet!$I:$AL,29,0)</f>
        <v>0.3</v>
      </c>
      <c r="AL20" s="20">
        <f>VLOOKUP(I20,[2]Sheet!$I:$AL,30,0)</f>
        <v>3.6</v>
      </c>
      <c r="AM20" s="1">
        <f t="shared" si="11"/>
        <v>118.8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42</v>
      </c>
      <c r="C21" s="1">
        <v>142</v>
      </c>
      <c r="D21" s="1"/>
      <c r="E21" s="1">
        <v>96</v>
      </c>
      <c r="F21" s="1">
        <v>27</v>
      </c>
      <c r="G21" s="6">
        <v>0.3</v>
      </c>
      <c r="H21" s="1">
        <v>135</v>
      </c>
      <c r="I21" s="1">
        <v>1030686857</v>
      </c>
      <c r="J21" s="1"/>
      <c r="K21" s="1"/>
      <c r="L21" s="1">
        <f t="shared" si="3"/>
        <v>96</v>
      </c>
      <c r="M21" s="1"/>
      <c r="N21" s="1"/>
      <c r="O21" s="1">
        <v>200</v>
      </c>
      <c r="P21" s="1">
        <v>300</v>
      </c>
      <c r="Q21" s="1">
        <f t="shared" si="8"/>
        <v>19.2</v>
      </c>
      <c r="R21" s="14">
        <v>100</v>
      </c>
      <c r="S21" s="18">
        <f t="shared" si="9"/>
        <v>96</v>
      </c>
      <c r="T21" s="14"/>
      <c r="U21" s="1">
        <v>100</v>
      </c>
      <c r="V21" s="1">
        <f t="shared" si="10"/>
        <v>32.65625</v>
      </c>
      <c r="W21" s="1">
        <f t="shared" si="6"/>
        <v>27.447916666666668</v>
      </c>
      <c r="X21" s="1">
        <f>IFERROR(VLOOKUP(A21,[1]TDSheet!$A:$G,3,0),0)/5</f>
        <v>37.6</v>
      </c>
      <c r="Y21" s="1">
        <v>29.2</v>
      </c>
      <c r="Z21" s="1">
        <v>20.8</v>
      </c>
      <c r="AA21" s="1">
        <v>15.8</v>
      </c>
      <c r="AB21" s="1">
        <v>22.2</v>
      </c>
      <c r="AC21" s="1">
        <v>14.4</v>
      </c>
      <c r="AD21" s="1">
        <v>39</v>
      </c>
      <c r="AE21" s="1">
        <v>26</v>
      </c>
      <c r="AF21" s="1">
        <v>29.75</v>
      </c>
      <c r="AG21" s="1">
        <v>33.833333333333343</v>
      </c>
      <c r="AH21" s="1">
        <v>25</v>
      </c>
      <c r="AI21" s="1"/>
      <c r="AJ21" s="1">
        <f t="shared" si="7"/>
        <v>30</v>
      </c>
      <c r="AK21" s="20">
        <f>VLOOKUP(I21,[2]Sheet!$I:$AL,29,0)</f>
        <v>0.3</v>
      </c>
      <c r="AL21" s="20">
        <f>VLOOKUP(I21,[2]Sheet!$I:$AL,30,0)</f>
        <v>3.6</v>
      </c>
      <c r="AM21" s="1">
        <f t="shared" si="11"/>
        <v>28.799999999999997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60</v>
      </c>
      <c r="B22" s="1" t="s">
        <v>42</v>
      </c>
      <c r="C22" s="1">
        <v>89</v>
      </c>
      <c r="D22" s="1"/>
      <c r="E22" s="1">
        <v>7</v>
      </c>
      <c r="F22" s="1">
        <v>58</v>
      </c>
      <c r="G22" s="6">
        <v>0.2</v>
      </c>
      <c r="H22" s="1">
        <v>90</v>
      </c>
      <c r="I22" s="1">
        <v>1030654104</v>
      </c>
      <c r="J22" s="1"/>
      <c r="K22" s="1"/>
      <c r="L22" s="1">
        <f t="shared" si="3"/>
        <v>7</v>
      </c>
      <c r="M22" s="1"/>
      <c r="N22" s="1"/>
      <c r="O22" s="1"/>
      <c r="P22" s="1">
        <v>200</v>
      </c>
      <c r="Q22" s="1">
        <f t="shared" si="8"/>
        <v>1.4</v>
      </c>
      <c r="R22" s="14">
        <v>120</v>
      </c>
      <c r="S22" s="18">
        <f t="shared" si="9"/>
        <v>120</v>
      </c>
      <c r="T22" s="14"/>
      <c r="U22" s="1">
        <v>50</v>
      </c>
      <c r="V22" s="1">
        <f t="shared" si="10"/>
        <v>270</v>
      </c>
      <c r="W22" s="1">
        <f t="shared" si="6"/>
        <v>184.28571428571431</v>
      </c>
      <c r="X22" s="1">
        <f>IFERROR(VLOOKUP(A22,[1]TDSheet!$A:$G,3,0),0)/5</f>
        <v>15.6</v>
      </c>
      <c r="Y22" s="1">
        <v>18.399999999999999</v>
      </c>
      <c r="Z22" s="1">
        <v>3.6</v>
      </c>
      <c r="AA22" s="1">
        <v>9.4</v>
      </c>
      <c r="AB22" s="1">
        <v>7.8</v>
      </c>
      <c r="AC22" s="1">
        <v>6.6</v>
      </c>
      <c r="AD22" s="1">
        <v>19</v>
      </c>
      <c r="AE22" s="1">
        <v>9.4</v>
      </c>
      <c r="AF22" s="1">
        <v>11.5</v>
      </c>
      <c r="AG22" s="1">
        <v>17.333333333333329</v>
      </c>
      <c r="AH22" s="1">
        <v>14</v>
      </c>
      <c r="AI22" s="16" t="s">
        <v>54</v>
      </c>
      <c r="AJ22" s="1">
        <f t="shared" si="7"/>
        <v>24</v>
      </c>
      <c r="AK22" s="20">
        <f>VLOOKUP(I22,[2]Sheet!$I:$AL,29,0)</f>
        <v>0.2</v>
      </c>
      <c r="AL22" s="20">
        <f>VLOOKUP(I22,[2]Sheet!$I:$AL,30,0)</f>
        <v>1.2</v>
      </c>
      <c r="AM22" s="1">
        <f t="shared" si="11"/>
        <v>24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61</v>
      </c>
      <c r="B23" s="1" t="s">
        <v>42</v>
      </c>
      <c r="C23" s="1">
        <v>178</v>
      </c>
      <c r="D23" s="1"/>
      <c r="E23" s="1">
        <v>14</v>
      </c>
      <c r="F23" s="1">
        <v>164</v>
      </c>
      <c r="G23" s="6">
        <v>0.3</v>
      </c>
      <c r="H23" s="1">
        <v>135</v>
      </c>
      <c r="I23" s="1">
        <v>1030686241</v>
      </c>
      <c r="J23" s="1"/>
      <c r="K23" s="1"/>
      <c r="L23" s="1">
        <f t="shared" si="3"/>
        <v>14</v>
      </c>
      <c r="M23" s="1"/>
      <c r="N23" s="1"/>
      <c r="O23" s="1"/>
      <c r="P23" s="1"/>
      <c r="Q23" s="1">
        <f t="shared" si="8"/>
        <v>2.8</v>
      </c>
      <c r="R23" s="14">
        <v>80</v>
      </c>
      <c r="S23" s="18">
        <f t="shared" si="9"/>
        <v>78.000000000000014</v>
      </c>
      <c r="T23" s="14"/>
      <c r="U23" s="1"/>
      <c r="V23" s="1">
        <f t="shared" si="10"/>
        <v>87.142857142857153</v>
      </c>
      <c r="W23" s="1">
        <f t="shared" si="6"/>
        <v>58.571428571428577</v>
      </c>
      <c r="X23" s="1">
        <f>IFERROR(VLOOKUP(A23,[1]TDSheet!$A:$G,3,0),0)/5</f>
        <v>7</v>
      </c>
      <c r="Y23" s="1">
        <v>6.8</v>
      </c>
      <c r="Z23" s="1">
        <v>5.6</v>
      </c>
      <c r="AA23" s="1">
        <v>2.8</v>
      </c>
      <c r="AB23" s="1">
        <v>8.4</v>
      </c>
      <c r="AC23" s="1">
        <v>11</v>
      </c>
      <c r="AD23" s="1">
        <v>9</v>
      </c>
      <c r="AE23" s="1">
        <v>1.8</v>
      </c>
      <c r="AF23" s="1">
        <v>0.5</v>
      </c>
      <c r="AG23" s="1">
        <v>19.5</v>
      </c>
      <c r="AH23" s="1">
        <v>0</v>
      </c>
      <c r="AI23" s="16" t="s">
        <v>54</v>
      </c>
      <c r="AJ23" s="1">
        <f t="shared" si="7"/>
        <v>24</v>
      </c>
      <c r="AK23" s="20">
        <f>VLOOKUP(I23,[2]Sheet!$I:$AL,29,0)</f>
        <v>0.3</v>
      </c>
      <c r="AL23" s="20">
        <f>VLOOKUP(I23,[2]Sheet!$I:$AL,30,0)</f>
        <v>1.8</v>
      </c>
      <c r="AM23" s="1">
        <f t="shared" si="11"/>
        <v>23.400000000000002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62</v>
      </c>
      <c r="B24" s="1" t="s">
        <v>42</v>
      </c>
      <c r="C24" s="1"/>
      <c r="D24" s="1"/>
      <c r="E24" s="1">
        <v>-3</v>
      </c>
      <c r="F24" s="1"/>
      <c r="G24" s="6">
        <v>0.1</v>
      </c>
      <c r="H24" s="1">
        <v>90</v>
      </c>
      <c r="I24" s="1">
        <v>1030650028</v>
      </c>
      <c r="J24" s="1"/>
      <c r="K24" s="1"/>
      <c r="L24" s="1">
        <f t="shared" si="3"/>
        <v>-3</v>
      </c>
      <c r="M24" s="1"/>
      <c r="N24" s="1"/>
      <c r="O24" s="1"/>
      <c r="P24" s="1"/>
      <c r="Q24" s="1">
        <f t="shared" si="8"/>
        <v>-0.6</v>
      </c>
      <c r="R24" s="14">
        <v>40</v>
      </c>
      <c r="S24" s="18">
        <f t="shared" si="9"/>
        <v>36</v>
      </c>
      <c r="T24" s="14"/>
      <c r="U24" s="1"/>
      <c r="V24" s="1">
        <f t="shared" si="10"/>
        <v>-66.666666666666671</v>
      </c>
      <c r="W24" s="1">
        <f t="shared" si="6"/>
        <v>0</v>
      </c>
      <c r="X24" s="1">
        <f>IFERROR(VLOOKUP(A24,[1]TDSheet!$A:$G,3,0),0)/5</f>
        <v>-1.8</v>
      </c>
      <c r="Y24" s="1">
        <v>-4.5999999999999996</v>
      </c>
      <c r="Z24" s="1">
        <v>0</v>
      </c>
      <c r="AA24" s="1">
        <v>-0.4</v>
      </c>
      <c r="AB24" s="1">
        <v>19.600000000000001</v>
      </c>
      <c r="AC24" s="1">
        <v>7.6</v>
      </c>
      <c r="AD24" s="1">
        <v>20.6</v>
      </c>
      <c r="AE24" s="1">
        <v>14.2</v>
      </c>
      <c r="AF24" s="1">
        <v>17.25</v>
      </c>
      <c r="AG24" s="1">
        <v>15.33333333333333</v>
      </c>
      <c r="AH24" s="1">
        <v>10.6</v>
      </c>
      <c r="AI24" s="1" t="s">
        <v>63</v>
      </c>
      <c r="AJ24" s="1">
        <f t="shared" si="7"/>
        <v>4</v>
      </c>
      <c r="AK24" s="20">
        <f>VLOOKUP(I24,[2]Sheet!$I:$AL,29,0)</f>
        <v>0.1</v>
      </c>
      <c r="AL24" s="20">
        <f>VLOOKUP(I24,[2]Sheet!$I:$AL,30,0)</f>
        <v>1.2000000000000002</v>
      </c>
      <c r="AM24" s="1">
        <f t="shared" si="11"/>
        <v>3.6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64</v>
      </c>
      <c r="B25" s="1" t="s">
        <v>42</v>
      </c>
      <c r="C25" s="1">
        <v>16</v>
      </c>
      <c r="D25" s="1"/>
      <c r="E25" s="1">
        <v>2</v>
      </c>
      <c r="F25" s="1">
        <v>11</v>
      </c>
      <c r="G25" s="6">
        <v>0.3</v>
      </c>
      <c r="H25" s="1">
        <v>135</v>
      </c>
      <c r="I25" s="1">
        <v>1030657419</v>
      </c>
      <c r="J25" s="1"/>
      <c r="K25" s="1"/>
      <c r="L25" s="1">
        <f t="shared" si="3"/>
        <v>2</v>
      </c>
      <c r="M25" s="1"/>
      <c r="N25" s="1"/>
      <c r="O25" s="1">
        <v>120</v>
      </c>
      <c r="P25" s="1">
        <v>40</v>
      </c>
      <c r="Q25" s="1">
        <f t="shared" si="8"/>
        <v>0.4</v>
      </c>
      <c r="R25" s="14"/>
      <c r="S25" s="18">
        <f t="shared" si="9"/>
        <v>0</v>
      </c>
      <c r="T25" s="14"/>
      <c r="U25" s="1"/>
      <c r="V25" s="1">
        <f t="shared" si="10"/>
        <v>427.5</v>
      </c>
      <c r="W25" s="1">
        <f t="shared" si="6"/>
        <v>427.5</v>
      </c>
      <c r="X25" s="1">
        <f>IFERROR(VLOOKUP(A25,[1]TDSheet!$A:$G,3,0),0)/5</f>
        <v>3.8</v>
      </c>
      <c r="Y25" s="1">
        <v>5.8</v>
      </c>
      <c r="Z25" s="1">
        <v>6.8</v>
      </c>
      <c r="AA25" s="1">
        <v>6.2</v>
      </c>
      <c r="AB25" s="1">
        <v>3</v>
      </c>
      <c r="AC25" s="1">
        <v>5</v>
      </c>
      <c r="AD25" s="1">
        <v>16.8</v>
      </c>
      <c r="AE25" s="1">
        <v>10.6</v>
      </c>
      <c r="AF25" s="1">
        <v>13.25</v>
      </c>
      <c r="AG25" s="1">
        <v>16.666666666666671</v>
      </c>
      <c r="AH25" s="1">
        <v>8.4</v>
      </c>
      <c r="AI25" s="16" t="s">
        <v>54</v>
      </c>
      <c r="AJ25" s="1">
        <f t="shared" si="7"/>
        <v>0</v>
      </c>
      <c r="AK25" s="20">
        <f>VLOOKUP(I25,[2]Sheet!$I:$AL,29,0)</f>
        <v>0.3</v>
      </c>
      <c r="AL25" s="20">
        <f>VLOOKUP(I25,[2]Sheet!$I:$AL,30,0)</f>
        <v>1.8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65</v>
      </c>
      <c r="B26" s="1" t="s">
        <v>42</v>
      </c>
      <c r="C26" s="1"/>
      <c r="D26" s="1"/>
      <c r="E26" s="1">
        <v>-1</v>
      </c>
      <c r="F26" s="1"/>
      <c r="G26" s="6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</v>
      </c>
      <c r="M26" s="1"/>
      <c r="N26" s="1"/>
      <c r="O26" s="1"/>
      <c r="P26" s="1"/>
      <c r="Q26" s="1">
        <f t="shared" si="8"/>
        <v>-0.2</v>
      </c>
      <c r="R26" s="14"/>
      <c r="S26" s="18">
        <f t="shared" si="9"/>
        <v>0</v>
      </c>
      <c r="T26" s="14"/>
      <c r="U26" s="1"/>
      <c r="V26" s="1">
        <f t="shared" si="10"/>
        <v>0</v>
      </c>
      <c r="W26" s="1">
        <f t="shared" si="6"/>
        <v>0</v>
      </c>
      <c r="X26" s="1">
        <f>IFERROR(VLOOKUP(A26,[1]TDSheet!$A:$G,3,0),0)/5</f>
        <v>-25.2</v>
      </c>
      <c r="Y26" s="1">
        <v>-29.8</v>
      </c>
      <c r="Z26" s="1">
        <v>-0.2</v>
      </c>
      <c r="AA26" s="1">
        <v>-0.8</v>
      </c>
      <c r="AB26" s="1">
        <v>19.399999999999999</v>
      </c>
      <c r="AC26" s="1">
        <v>3.2</v>
      </c>
      <c r="AD26" s="1">
        <v>15.8</v>
      </c>
      <c r="AE26" s="1">
        <v>12</v>
      </c>
      <c r="AF26" s="1">
        <v>13.75</v>
      </c>
      <c r="AG26" s="1">
        <v>11.66666666666667</v>
      </c>
      <c r="AH26" s="1">
        <v>5.4</v>
      </c>
      <c r="AI26" s="1" t="s">
        <v>66</v>
      </c>
      <c r="AJ26" s="1">
        <f t="shared" si="7"/>
        <v>0</v>
      </c>
      <c r="AK26" s="20">
        <f>VLOOKUP(I26,[2]Sheet!$I:$AL,29,0)</f>
        <v>8.5000000000000006E-2</v>
      </c>
      <c r="AL26" s="20">
        <f>VLOOKUP(I26,[2]Sheet!$I:$AL,30,0)</f>
        <v>1.02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42</v>
      </c>
      <c r="C27" s="1">
        <v>89</v>
      </c>
      <c r="D27" s="1"/>
      <c r="E27" s="1">
        <v>44</v>
      </c>
      <c r="F27" s="1">
        <v>37</v>
      </c>
      <c r="G27" s="6">
        <v>0.3</v>
      </c>
      <c r="H27" s="1">
        <v>135</v>
      </c>
      <c r="I27" s="1">
        <v>1030679319</v>
      </c>
      <c r="J27" s="1"/>
      <c r="K27" s="1"/>
      <c r="L27" s="1">
        <f t="shared" si="3"/>
        <v>44</v>
      </c>
      <c r="M27" s="1"/>
      <c r="N27" s="1"/>
      <c r="O27" s="1">
        <v>120</v>
      </c>
      <c r="P27" s="1">
        <v>120</v>
      </c>
      <c r="Q27" s="1">
        <f t="shared" si="8"/>
        <v>8.8000000000000007</v>
      </c>
      <c r="R27" s="14">
        <v>150</v>
      </c>
      <c r="S27" s="18">
        <f t="shared" si="9"/>
        <v>150</v>
      </c>
      <c r="T27" s="14"/>
      <c r="U27" s="1">
        <v>100</v>
      </c>
      <c r="V27" s="1">
        <f t="shared" si="10"/>
        <v>48.522727272727266</v>
      </c>
      <c r="W27" s="1">
        <f t="shared" si="6"/>
        <v>31.477272727272723</v>
      </c>
      <c r="X27" s="1">
        <f>IFERROR(VLOOKUP(A27,[1]TDSheet!$A:$G,3,0),0)/5</f>
        <v>14</v>
      </c>
      <c r="Y27" s="1">
        <v>14.2</v>
      </c>
      <c r="Z27" s="1">
        <v>8.1999999999999993</v>
      </c>
      <c r="AA27" s="1">
        <v>9</v>
      </c>
      <c r="AB27" s="1">
        <v>9.6</v>
      </c>
      <c r="AC27" s="1">
        <v>11</v>
      </c>
      <c r="AD27" s="1">
        <v>19.8</v>
      </c>
      <c r="AE27" s="1">
        <v>12</v>
      </c>
      <c r="AF27" s="1">
        <v>9.5</v>
      </c>
      <c r="AG27" s="1">
        <v>19.666666666666671</v>
      </c>
      <c r="AH27" s="1">
        <v>4.8</v>
      </c>
      <c r="AI27" s="1"/>
      <c r="AJ27" s="1">
        <f t="shared" si="7"/>
        <v>45</v>
      </c>
      <c r="AK27" s="20">
        <f>VLOOKUP(I27,[2]Sheet!$I:$AL,29,0)</f>
        <v>0.3</v>
      </c>
      <c r="AL27" s="20">
        <f>VLOOKUP(I27,[2]Sheet!$I:$AL,30,0)</f>
        <v>1.8</v>
      </c>
      <c r="AM27" s="1">
        <f t="shared" si="11"/>
        <v>45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42</v>
      </c>
      <c r="C28" s="1">
        <v>761</v>
      </c>
      <c r="D28" s="1"/>
      <c r="E28" s="1">
        <v>88</v>
      </c>
      <c r="F28" s="1">
        <v>650</v>
      </c>
      <c r="G28" s="6">
        <v>0.18</v>
      </c>
      <c r="H28" s="1">
        <v>150</v>
      </c>
      <c r="I28" s="1">
        <v>1030638204</v>
      </c>
      <c r="J28" s="1"/>
      <c r="K28" s="1"/>
      <c r="L28" s="1">
        <f t="shared" si="3"/>
        <v>88</v>
      </c>
      <c r="M28" s="1"/>
      <c r="N28" s="1"/>
      <c r="O28" s="1"/>
      <c r="P28" s="1"/>
      <c r="Q28" s="1">
        <f t="shared" si="8"/>
        <v>17.600000000000001</v>
      </c>
      <c r="R28" s="14">
        <v>300</v>
      </c>
      <c r="S28" s="18">
        <f t="shared" si="9"/>
        <v>300</v>
      </c>
      <c r="T28" s="14"/>
      <c r="U28" s="1">
        <v>100</v>
      </c>
      <c r="V28" s="1">
        <f t="shared" si="10"/>
        <v>53.97727272727272</v>
      </c>
      <c r="W28" s="1">
        <f t="shared" si="6"/>
        <v>36.93181818181818</v>
      </c>
      <c r="X28" s="1">
        <f>IFERROR(VLOOKUP(A28,[1]TDSheet!$A:$G,3,0),0)/5</f>
        <v>37.799999999999997</v>
      </c>
      <c r="Y28" s="1">
        <v>31.4</v>
      </c>
      <c r="Z28" s="1">
        <v>17.8</v>
      </c>
      <c r="AA28" s="1">
        <v>17.399999999999999</v>
      </c>
      <c r="AB28" s="1">
        <v>22.8</v>
      </c>
      <c r="AC28" s="1">
        <v>20.2</v>
      </c>
      <c r="AD28" s="1">
        <v>27.6</v>
      </c>
      <c r="AE28" s="1">
        <v>28.8</v>
      </c>
      <c r="AF28" s="1">
        <v>36.5</v>
      </c>
      <c r="AG28" s="1">
        <v>54.666666666666657</v>
      </c>
      <c r="AH28" s="1">
        <v>31</v>
      </c>
      <c r="AI28" s="16" t="s">
        <v>54</v>
      </c>
      <c r="AJ28" s="1">
        <f t="shared" si="7"/>
        <v>54</v>
      </c>
      <c r="AK28" s="20">
        <f>VLOOKUP(I28,[2]Sheet!$I:$AL,29,0)</f>
        <v>0.18</v>
      </c>
      <c r="AL28" s="20">
        <f>VLOOKUP(I28,[2]Sheet!$I:$AL,30,0)</f>
        <v>1.08</v>
      </c>
      <c r="AM28" s="1">
        <f t="shared" si="11"/>
        <v>54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42</v>
      </c>
      <c r="C29" s="1">
        <v>327</v>
      </c>
      <c r="D29" s="1"/>
      <c r="E29" s="1">
        <v>48</v>
      </c>
      <c r="F29" s="1">
        <v>265</v>
      </c>
      <c r="G29" s="6">
        <v>0.25</v>
      </c>
      <c r="H29" s="1">
        <v>120</v>
      </c>
      <c r="I29" s="1">
        <v>1030670844</v>
      </c>
      <c r="J29" s="1"/>
      <c r="K29" s="1"/>
      <c r="L29" s="1">
        <f t="shared" si="3"/>
        <v>48</v>
      </c>
      <c r="M29" s="1"/>
      <c r="N29" s="1"/>
      <c r="O29" s="1"/>
      <c r="P29" s="1">
        <v>100</v>
      </c>
      <c r="Q29" s="1">
        <f t="shared" si="8"/>
        <v>9.6</v>
      </c>
      <c r="R29" s="14">
        <v>200</v>
      </c>
      <c r="S29" s="18">
        <f t="shared" si="9"/>
        <v>198</v>
      </c>
      <c r="T29" s="14"/>
      <c r="U29" s="1">
        <v>100</v>
      </c>
      <c r="V29" s="1">
        <f t="shared" si="10"/>
        <v>58.854166666666671</v>
      </c>
      <c r="W29" s="1">
        <f t="shared" si="6"/>
        <v>38.020833333333336</v>
      </c>
      <c r="X29" s="1">
        <f>IFERROR(VLOOKUP(A29,[1]TDSheet!$A:$G,3,0),0)/5</f>
        <v>20.2</v>
      </c>
      <c r="Y29" s="1">
        <v>15.8</v>
      </c>
      <c r="Z29" s="1">
        <v>10.4</v>
      </c>
      <c r="AA29" s="1">
        <v>11.4</v>
      </c>
      <c r="AB29" s="1">
        <v>21.6</v>
      </c>
      <c r="AC29" s="1">
        <v>12.8</v>
      </c>
      <c r="AD29" s="1">
        <v>27.4</v>
      </c>
      <c r="AE29" s="1">
        <v>13.8</v>
      </c>
      <c r="AF29" s="1">
        <v>19.25</v>
      </c>
      <c r="AG29" s="1">
        <v>24</v>
      </c>
      <c r="AH29" s="1">
        <v>22.8</v>
      </c>
      <c r="AI29" s="16" t="s">
        <v>54</v>
      </c>
      <c r="AJ29" s="1">
        <f t="shared" si="7"/>
        <v>50</v>
      </c>
      <c r="AK29" s="20">
        <f>VLOOKUP(I29,[2]Sheet!$I:$AL,29,0)</f>
        <v>0.25</v>
      </c>
      <c r="AL29" s="20">
        <f>VLOOKUP(I29,[2]Sheet!$I:$AL,30,0)</f>
        <v>1.5</v>
      </c>
      <c r="AM29" s="1">
        <f t="shared" si="11"/>
        <v>49.5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38</v>
      </c>
      <c r="C30" s="1"/>
      <c r="D30" s="1"/>
      <c r="E30" s="1">
        <v>-0.60499999999999998</v>
      </c>
      <c r="F30" s="1"/>
      <c r="G30" s="6">
        <v>1</v>
      </c>
      <c r="H30" s="1">
        <v>35</v>
      </c>
      <c r="I30" s="1">
        <v>1030228316</v>
      </c>
      <c r="J30" s="1"/>
      <c r="K30" s="1"/>
      <c r="L30" s="1">
        <f t="shared" si="3"/>
        <v>-0.60499999999999998</v>
      </c>
      <c r="M30" s="1"/>
      <c r="N30" s="1"/>
      <c r="O30" s="1">
        <v>100</v>
      </c>
      <c r="P30" s="1">
        <v>45</v>
      </c>
      <c r="Q30" s="1">
        <f t="shared" si="8"/>
        <v>-0.121</v>
      </c>
      <c r="R30" s="14">
        <v>80</v>
      </c>
      <c r="S30" s="18">
        <f t="shared" si="9"/>
        <v>64</v>
      </c>
      <c r="T30" s="14"/>
      <c r="U30" s="1">
        <v>50</v>
      </c>
      <c r="V30" s="1">
        <f t="shared" si="10"/>
        <v>-1859.504132231405</v>
      </c>
      <c r="W30" s="1">
        <f t="shared" si="6"/>
        <v>-1198.3471074380166</v>
      </c>
      <c r="X30" s="1">
        <f>IFERROR(VLOOKUP(A30,[1]TDSheet!$A:$G,3,0),0)/5</f>
        <v>13.412600000000001</v>
      </c>
      <c r="Y30" s="1">
        <v>0.48739999999999989</v>
      </c>
      <c r="Z30" s="1">
        <v>5.1761999999999997</v>
      </c>
      <c r="AA30" s="1">
        <v>2.1848000000000001</v>
      </c>
      <c r="AB30" s="1">
        <v>0.97019999999999995</v>
      </c>
      <c r="AC30" s="1">
        <v>1.4214</v>
      </c>
      <c r="AD30" s="1">
        <v>6.2067999999999994</v>
      </c>
      <c r="AE30" s="1">
        <v>0</v>
      </c>
      <c r="AF30" s="1">
        <v>0</v>
      </c>
      <c r="AG30" s="1">
        <v>11.6715</v>
      </c>
      <c r="AH30" s="1">
        <v>0</v>
      </c>
      <c r="AI30" s="1"/>
      <c r="AJ30" s="1">
        <f t="shared" si="7"/>
        <v>80</v>
      </c>
      <c r="AK30" s="20">
        <f>VLOOKUP(I30,[2]Sheet!$I:$AL,29,0)</f>
        <v>1.25</v>
      </c>
      <c r="AL30" s="20">
        <f>VLOOKUP(I30,[2]Sheet!$I:$AL,30,0)</f>
        <v>5</v>
      </c>
      <c r="AM30" s="1">
        <f t="shared" si="11"/>
        <v>80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42</v>
      </c>
      <c r="C31" s="1">
        <v>38</v>
      </c>
      <c r="D31" s="1"/>
      <c r="E31" s="1">
        <v>28</v>
      </c>
      <c r="F31" s="1">
        <v>-2</v>
      </c>
      <c r="G31" s="6">
        <v>0.4</v>
      </c>
      <c r="H31" s="1">
        <v>41</v>
      </c>
      <c r="I31" s="1">
        <v>1030234120</v>
      </c>
      <c r="J31" s="1"/>
      <c r="K31" s="1"/>
      <c r="L31" s="1">
        <f t="shared" si="3"/>
        <v>28</v>
      </c>
      <c r="M31" s="1"/>
      <c r="N31" s="1"/>
      <c r="O31" s="1">
        <v>400</v>
      </c>
      <c r="P31" s="1">
        <v>400</v>
      </c>
      <c r="Q31" s="1">
        <f t="shared" si="8"/>
        <v>5.6</v>
      </c>
      <c r="R31" s="14">
        <v>200</v>
      </c>
      <c r="S31" s="18">
        <f t="shared" si="9"/>
        <v>200</v>
      </c>
      <c r="T31" s="14"/>
      <c r="U31" s="1">
        <v>300</v>
      </c>
      <c r="V31" s="1">
        <f t="shared" si="10"/>
        <v>178.21428571428572</v>
      </c>
      <c r="W31" s="1">
        <f t="shared" si="6"/>
        <v>142.5</v>
      </c>
      <c r="X31" s="1">
        <f>IFERROR(VLOOKUP(A31,[1]TDSheet!$A:$G,3,0),0)/5</f>
        <v>73</v>
      </c>
      <c r="Y31" s="1">
        <v>31.6</v>
      </c>
      <c r="Z31" s="1">
        <v>33.799999999999997</v>
      </c>
      <c r="AA31" s="1">
        <v>11</v>
      </c>
      <c r="AB31" s="1">
        <v>28.8</v>
      </c>
      <c r="AC31" s="1">
        <v>1.8</v>
      </c>
      <c r="AD31" s="1">
        <v>28</v>
      </c>
      <c r="AE31" s="1">
        <v>29</v>
      </c>
      <c r="AF31" s="1">
        <v>17</v>
      </c>
      <c r="AG31" s="1">
        <v>65.833333333333329</v>
      </c>
      <c r="AH31" s="1">
        <v>15</v>
      </c>
      <c r="AI31" s="1"/>
      <c r="AJ31" s="1">
        <f t="shared" si="7"/>
        <v>80</v>
      </c>
      <c r="AK31" s="20">
        <f>VLOOKUP(I31,[2]Sheet!$I:$AL,29,0)</f>
        <v>0.4</v>
      </c>
      <c r="AL31" s="20">
        <f>VLOOKUP(I31,[2]Sheet!$I:$AL,30,0)</f>
        <v>1.6</v>
      </c>
      <c r="AM31" s="1">
        <f t="shared" si="11"/>
        <v>80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42</v>
      </c>
      <c r="C32" s="1"/>
      <c r="D32" s="1"/>
      <c r="E32" s="1">
        <v>-3</v>
      </c>
      <c r="F32" s="1"/>
      <c r="G32" s="6">
        <v>0.45</v>
      </c>
      <c r="H32" s="1">
        <v>31</v>
      </c>
      <c r="I32" s="1">
        <v>1030228620</v>
      </c>
      <c r="J32" s="1"/>
      <c r="K32" s="1"/>
      <c r="L32" s="1">
        <f t="shared" si="3"/>
        <v>-3</v>
      </c>
      <c r="M32" s="1"/>
      <c r="N32" s="1"/>
      <c r="O32" s="1">
        <v>300</v>
      </c>
      <c r="P32" s="1">
        <v>200</v>
      </c>
      <c r="Q32" s="1">
        <f t="shared" si="8"/>
        <v>-0.6</v>
      </c>
      <c r="R32" s="14">
        <v>120</v>
      </c>
      <c r="S32" s="18">
        <f t="shared" si="9"/>
        <v>120</v>
      </c>
      <c r="T32" s="14"/>
      <c r="U32" s="1">
        <v>100</v>
      </c>
      <c r="V32" s="1">
        <f t="shared" si="10"/>
        <v>-1033.3333333333335</v>
      </c>
      <c r="W32" s="1">
        <f t="shared" si="6"/>
        <v>-833.33333333333337</v>
      </c>
      <c r="X32" s="1">
        <f>IFERROR(VLOOKUP(A32,[1]TDSheet!$A:$G,3,0),0)/5</f>
        <v>49.8</v>
      </c>
      <c r="Y32" s="1">
        <v>11.8</v>
      </c>
      <c r="Z32" s="1">
        <v>17</v>
      </c>
      <c r="AA32" s="1">
        <v>11</v>
      </c>
      <c r="AB32" s="1">
        <v>3.2</v>
      </c>
      <c r="AC32" s="1">
        <v>4.8</v>
      </c>
      <c r="AD32" s="1">
        <v>33.4</v>
      </c>
      <c r="AE32" s="1">
        <v>0</v>
      </c>
      <c r="AF32" s="1">
        <v>0</v>
      </c>
      <c r="AG32" s="1">
        <v>26.666666666666671</v>
      </c>
      <c r="AH32" s="1">
        <v>0</v>
      </c>
      <c r="AI32" s="1"/>
      <c r="AJ32" s="1">
        <f t="shared" si="7"/>
        <v>54</v>
      </c>
      <c r="AK32" s="20">
        <f>VLOOKUP(I32,[2]Sheet!$I:$AL,29,0)</f>
        <v>0.45</v>
      </c>
      <c r="AL32" s="20">
        <f>VLOOKUP(I32,[2]Sheet!$I:$AL,30,0)</f>
        <v>1.8</v>
      </c>
      <c r="AM32" s="1">
        <f t="shared" si="11"/>
        <v>54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42</v>
      </c>
      <c r="C33" s="1">
        <v>1</v>
      </c>
      <c r="D33" s="1"/>
      <c r="E33" s="1">
        <v>-1</v>
      </c>
      <c r="F33" s="1">
        <v>1</v>
      </c>
      <c r="G33" s="6">
        <v>0.45</v>
      </c>
      <c r="H33" s="1">
        <v>30</v>
      </c>
      <c r="I33" s="1">
        <v>1030212603</v>
      </c>
      <c r="J33" s="1"/>
      <c r="K33" s="1"/>
      <c r="L33" s="1">
        <f t="shared" si="3"/>
        <v>-1</v>
      </c>
      <c r="M33" s="1"/>
      <c r="N33" s="1"/>
      <c r="O33" s="1">
        <v>150</v>
      </c>
      <c r="P33" s="1">
        <v>200</v>
      </c>
      <c r="Q33" s="1">
        <f t="shared" si="8"/>
        <v>-0.2</v>
      </c>
      <c r="R33" s="14">
        <v>100</v>
      </c>
      <c r="S33" s="18">
        <f t="shared" si="9"/>
        <v>100</v>
      </c>
      <c r="T33" s="14"/>
      <c r="U33" s="1">
        <v>150</v>
      </c>
      <c r="V33" s="1">
        <f t="shared" si="10"/>
        <v>-2255</v>
      </c>
      <c r="W33" s="1">
        <f t="shared" si="6"/>
        <v>-1755</v>
      </c>
      <c r="X33" s="1">
        <f>IFERROR(VLOOKUP(A33,[1]TDSheet!$A:$G,3,0),0)/5</f>
        <v>53.2</v>
      </c>
      <c r="Y33" s="1">
        <v>21.6</v>
      </c>
      <c r="Z33" s="1">
        <v>31</v>
      </c>
      <c r="AA33" s="1">
        <v>13</v>
      </c>
      <c r="AB33" s="1">
        <v>0</v>
      </c>
      <c r="AC33" s="1">
        <v>-0.8</v>
      </c>
      <c r="AD33" s="1">
        <v>15</v>
      </c>
      <c r="AE33" s="1">
        <v>-0.2</v>
      </c>
      <c r="AF33" s="1">
        <v>0</v>
      </c>
      <c r="AG33" s="1">
        <v>26.666666666666671</v>
      </c>
      <c r="AH33" s="1">
        <v>0</v>
      </c>
      <c r="AI33" s="1"/>
      <c r="AJ33" s="1">
        <f t="shared" si="7"/>
        <v>45</v>
      </c>
      <c r="AK33" s="20">
        <f>VLOOKUP(I33,[2]Sheet!$I:$AL,29,0)</f>
        <v>0.45</v>
      </c>
      <c r="AL33" s="20">
        <f>VLOOKUP(I33,[2]Sheet!$I:$AL,30,0)</f>
        <v>1.8</v>
      </c>
      <c r="AM33" s="1">
        <f t="shared" si="11"/>
        <v>45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0" t="s">
        <v>74</v>
      </c>
      <c r="B34" s="10" t="s">
        <v>42</v>
      </c>
      <c r="C34" s="10">
        <v>4</v>
      </c>
      <c r="D34" s="10"/>
      <c r="E34" s="10"/>
      <c r="F34" s="10">
        <v>2</v>
      </c>
      <c r="G34" s="11">
        <v>0</v>
      </c>
      <c r="H34" s="10" t="e">
        <v>#N/A</v>
      </c>
      <c r="I34" s="10" t="s">
        <v>75</v>
      </c>
      <c r="J34" s="10"/>
      <c r="K34" s="10"/>
      <c r="L34" s="10">
        <f t="shared" si="3"/>
        <v>0</v>
      </c>
      <c r="M34" s="10"/>
      <c r="N34" s="10"/>
      <c r="O34" s="10"/>
      <c r="P34" s="10"/>
      <c r="Q34" s="10">
        <f t="shared" si="8"/>
        <v>0</v>
      </c>
      <c r="R34" s="14"/>
      <c r="S34" s="14"/>
      <c r="T34" s="14"/>
      <c r="U34" s="10"/>
      <c r="V34" s="10" t="e">
        <f t="shared" si="10"/>
        <v>#DIV/0!</v>
      </c>
      <c r="W34" s="10" t="e">
        <f t="shared" si="6"/>
        <v>#DIV/0!</v>
      </c>
      <c r="X34" s="10">
        <f>IFERROR(VLOOKUP(A34,[1]TDSheet!$A:$G,3,0),0)/5</f>
        <v>0</v>
      </c>
      <c r="Y34" s="10">
        <v>0.8</v>
      </c>
      <c r="Z34" s="10">
        <v>0.4</v>
      </c>
      <c r="AA34" s="10">
        <v>2.2000000000000002</v>
      </c>
      <c r="AB34" s="10">
        <v>12.4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/>
      <c r="AJ34" s="10"/>
      <c r="AK34" s="20"/>
      <c r="AL34" s="20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0" t="s">
        <v>76</v>
      </c>
      <c r="B35" s="10"/>
      <c r="C35" s="10">
        <v>108</v>
      </c>
      <c r="D35" s="10"/>
      <c r="E35" s="10"/>
      <c r="F35" s="10">
        <v>108</v>
      </c>
      <c r="G35" s="11">
        <v>0</v>
      </c>
      <c r="H35" s="10" t="e">
        <v>#N/A</v>
      </c>
      <c r="I35" s="10" t="s">
        <v>75</v>
      </c>
      <c r="J35" s="10"/>
      <c r="K35" s="10"/>
      <c r="L35" s="10">
        <f t="shared" si="3"/>
        <v>0</v>
      </c>
      <c r="M35" s="10"/>
      <c r="N35" s="10"/>
      <c r="O35" s="10"/>
      <c r="P35" s="10"/>
      <c r="Q35" s="10">
        <f t="shared" si="8"/>
        <v>0</v>
      </c>
      <c r="R35" s="14"/>
      <c r="S35" s="14"/>
      <c r="T35" s="14"/>
      <c r="U35" s="10"/>
      <c r="V35" s="10" t="e">
        <f t="shared" si="10"/>
        <v>#DIV/0!</v>
      </c>
      <c r="W35" s="10" t="e">
        <f t="shared" si="6"/>
        <v>#DIV/0!</v>
      </c>
      <c r="X35" s="10">
        <f>IFERROR(VLOOKUP(A35,[1]TDSheet!$A:$G,3,0),0)/5</f>
        <v>-1.8</v>
      </c>
      <c r="Y35" s="10">
        <v>-5.4</v>
      </c>
      <c r="Z35" s="10">
        <v>14</v>
      </c>
      <c r="AA35" s="10">
        <v>0.4</v>
      </c>
      <c r="AB35" s="10">
        <v>7.4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/>
      <c r="AJ35" s="10"/>
      <c r="AK35" s="20"/>
      <c r="AL35" s="20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0"/>
      <c r="AL36" s="20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0"/>
      <c r="AL37" s="20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0"/>
      <c r="AL38" s="20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0"/>
      <c r="AL39" s="20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0"/>
      <c r="AL40" s="20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0"/>
      <c r="AL41" s="20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0"/>
      <c r="AL42" s="20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0"/>
      <c r="AL43" s="20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0"/>
      <c r="AL44" s="20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0"/>
      <c r="AL45" s="20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0"/>
      <c r="AL46" s="20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0"/>
      <c r="AL47" s="20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0"/>
      <c r="AL48" s="20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0"/>
      <c r="AL49" s="20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0"/>
      <c r="AL50" s="20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0"/>
      <c r="AL51" s="20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0"/>
      <c r="AL52" s="20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0"/>
      <c r="AL53" s="20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0"/>
      <c r="AL54" s="20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0"/>
      <c r="AL55" s="20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0"/>
      <c r="AL56" s="20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0"/>
      <c r="AL57" s="20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0"/>
      <c r="AL58" s="20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0"/>
      <c r="AL59" s="20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0"/>
      <c r="AL60" s="20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0"/>
      <c r="AL61" s="20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0"/>
      <c r="AL62" s="20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0"/>
      <c r="AL63" s="20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0"/>
      <c r="AL64" s="20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0"/>
      <c r="AL65" s="20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0"/>
      <c r="AL66" s="20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0"/>
      <c r="AL67" s="20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0"/>
      <c r="AL68" s="20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0"/>
      <c r="AL69" s="20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0"/>
      <c r="AL70" s="20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0"/>
      <c r="AL71" s="20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0"/>
      <c r="AL72" s="20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0"/>
      <c r="AL73" s="20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0"/>
      <c r="AL74" s="20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0"/>
      <c r="AL75" s="2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0"/>
      <c r="AL76" s="2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0"/>
      <c r="AL77" s="2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0"/>
      <c r="AL78" s="2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0"/>
      <c r="AL79" s="2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0"/>
      <c r="AL80" s="2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0"/>
      <c r="AL81" s="2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0"/>
      <c r="AL82" s="2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0"/>
      <c r="AL83" s="2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0"/>
      <c r="AL84" s="2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0"/>
      <c r="AL85" s="2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0"/>
      <c r="AL86" s="2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0"/>
      <c r="AL87" s="2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0"/>
      <c r="AL88" s="2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0"/>
      <c r="AL89" s="2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0"/>
      <c r="AL90" s="2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0"/>
      <c r="AL91" s="2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0"/>
      <c r="AL92" s="2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0"/>
      <c r="AL93" s="2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0"/>
      <c r="AL94" s="2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0"/>
      <c r="AL95" s="2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0"/>
      <c r="AL96" s="2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0"/>
      <c r="AL97" s="2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0"/>
      <c r="AL98" s="2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0"/>
      <c r="AL99" s="2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0"/>
      <c r="AL100" s="2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0"/>
      <c r="AL101" s="2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0"/>
      <c r="AL102" s="2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0"/>
      <c r="AL103" s="2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0"/>
      <c r="AL104" s="2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0"/>
      <c r="AL105" s="2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0"/>
      <c r="AL106" s="2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0"/>
      <c r="AL107" s="2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0"/>
      <c r="AL108" s="2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0"/>
      <c r="AL109" s="2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0"/>
      <c r="AL110" s="2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0"/>
      <c r="AL111" s="2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0"/>
      <c r="AL112" s="2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0"/>
      <c r="AL113" s="2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0"/>
      <c r="AL114" s="2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0"/>
      <c r="AL115" s="2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0"/>
      <c r="AL116" s="2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20"/>
      <c r="AL117" s="2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20"/>
      <c r="AL118" s="2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0"/>
      <c r="AL119" s="2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20"/>
      <c r="AL120" s="2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20"/>
      <c r="AL121" s="2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20"/>
      <c r="AL122" s="2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20"/>
      <c r="AL123" s="2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20"/>
      <c r="AL124" s="2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0"/>
      <c r="AL125" s="2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20"/>
      <c r="AL126" s="2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0"/>
      <c r="AL127" s="2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0"/>
      <c r="AL128" s="2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0"/>
      <c r="AL129" s="2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0"/>
      <c r="AL130" s="2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0"/>
      <c r="AL131" s="2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0"/>
      <c r="AL132" s="2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0"/>
      <c r="AL133" s="2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0"/>
      <c r="AL134" s="2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0"/>
      <c r="AL135" s="2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0"/>
      <c r="AL136" s="2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20"/>
      <c r="AL137" s="2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0"/>
      <c r="AL138" s="2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0"/>
      <c r="AL139" s="2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0"/>
      <c r="AL140" s="2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0"/>
      <c r="AL141" s="2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0"/>
      <c r="AL142" s="2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0"/>
      <c r="AL143" s="2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0"/>
      <c r="AL144" s="2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0"/>
      <c r="AL145" s="2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0"/>
      <c r="AL146" s="2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0"/>
      <c r="AL147" s="2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0"/>
      <c r="AL148" s="2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0"/>
      <c r="AL149" s="2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0"/>
      <c r="AL150" s="2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0"/>
      <c r="AL151" s="2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0"/>
      <c r="AL152" s="2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0"/>
      <c r="AL153" s="2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0"/>
      <c r="AL154" s="2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0"/>
      <c r="AL155" s="2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0"/>
      <c r="AL156" s="2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0"/>
      <c r="AL157" s="2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0"/>
      <c r="AL158" s="2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0"/>
      <c r="AL159" s="2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0"/>
      <c r="AL160" s="2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0"/>
      <c r="AL161" s="2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0"/>
      <c r="AL162" s="2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0"/>
      <c r="AL163" s="2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0"/>
      <c r="AL164" s="2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0"/>
      <c r="AL165" s="2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0"/>
      <c r="AL166" s="2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0"/>
      <c r="AL167" s="2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0"/>
      <c r="AL168" s="2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0"/>
      <c r="AL169" s="2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0"/>
      <c r="AL170" s="2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0"/>
      <c r="AL171" s="2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0"/>
      <c r="AL172" s="2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0"/>
      <c r="AL173" s="2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0"/>
      <c r="AL174" s="2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0"/>
      <c r="AL175" s="2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0"/>
      <c r="AL176" s="2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0"/>
      <c r="AL177" s="2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0"/>
      <c r="AL178" s="2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0"/>
      <c r="AL179" s="2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0"/>
      <c r="AL180" s="2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0"/>
      <c r="AL181" s="2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0"/>
      <c r="AL182" s="2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0"/>
      <c r="AL183" s="2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0"/>
      <c r="AL184" s="2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0"/>
      <c r="AL185" s="2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0"/>
      <c r="AL186" s="2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0"/>
      <c r="AL187" s="2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0"/>
      <c r="AL188" s="2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0"/>
      <c r="AL189" s="2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0"/>
      <c r="AL190" s="2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0"/>
      <c r="AL191" s="2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0"/>
      <c r="AL192" s="2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0"/>
      <c r="AL193" s="2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0"/>
      <c r="AL194" s="2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0"/>
      <c r="AL195" s="2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0"/>
      <c r="AL196" s="2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0"/>
      <c r="AL197" s="2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0"/>
      <c r="AL198" s="2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0"/>
      <c r="AL199" s="2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0"/>
      <c r="AL200" s="2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0"/>
      <c r="AL201" s="2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0"/>
      <c r="AL202" s="2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0"/>
      <c r="AL203" s="2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0"/>
      <c r="AL204" s="2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0"/>
      <c r="AL205" s="2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0"/>
      <c r="AL206" s="2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0"/>
      <c r="AL207" s="2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0"/>
      <c r="AL208" s="2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0"/>
      <c r="AL209" s="2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0"/>
      <c r="AL210" s="2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0"/>
      <c r="AL211" s="2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0"/>
      <c r="AL212" s="2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0"/>
      <c r="AL213" s="2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0"/>
      <c r="AL214" s="2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0"/>
      <c r="AL215" s="2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20"/>
      <c r="AL216" s="2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20"/>
      <c r="AL217" s="2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20"/>
      <c r="AL218" s="2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20"/>
      <c r="AL219" s="2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20"/>
      <c r="AL220" s="2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20"/>
      <c r="AL221" s="2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20"/>
      <c r="AL222" s="2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20"/>
      <c r="AL223" s="2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0"/>
      <c r="AL224" s="2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0"/>
      <c r="AL225" s="2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0"/>
      <c r="AL226" s="2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0"/>
      <c r="AL227" s="2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0"/>
      <c r="AL228" s="2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20"/>
      <c r="AL229" s="2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20"/>
      <c r="AL230" s="2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20"/>
      <c r="AL231" s="2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20"/>
      <c r="AL232" s="2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20"/>
      <c r="AL233" s="2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20"/>
      <c r="AL234" s="2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20"/>
      <c r="AL235" s="2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20"/>
      <c r="AL236" s="2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20"/>
      <c r="AL237" s="2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20"/>
      <c r="AL238" s="2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20"/>
      <c r="AL239" s="2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20"/>
      <c r="AL240" s="2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20"/>
      <c r="AL241" s="2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20"/>
      <c r="AL242" s="2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20"/>
      <c r="AL243" s="2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20"/>
      <c r="AL244" s="2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20"/>
      <c r="AL245" s="2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20"/>
      <c r="AL246" s="2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20"/>
      <c r="AL247" s="2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20"/>
      <c r="AL248" s="2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0"/>
      <c r="AL249" s="2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20"/>
      <c r="AL250" s="2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20"/>
      <c r="AL251" s="2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20"/>
      <c r="AL252" s="2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20"/>
      <c r="AL253" s="2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20"/>
      <c r="AL254" s="2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20"/>
      <c r="AL255" s="2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20"/>
      <c r="AL256" s="2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20"/>
      <c r="AL257" s="2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20"/>
      <c r="AL258" s="2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20"/>
      <c r="AL259" s="2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20"/>
      <c r="AL260" s="2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20"/>
      <c r="AL261" s="2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20"/>
      <c r="AL262" s="2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20"/>
      <c r="AL263" s="2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20"/>
      <c r="AL264" s="2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20"/>
      <c r="AL265" s="2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20"/>
      <c r="AL266" s="2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20"/>
      <c r="AL267" s="2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20"/>
      <c r="AL268" s="2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20"/>
      <c r="AL269" s="2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20"/>
      <c r="AL270" s="2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20"/>
      <c r="AL271" s="2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20"/>
      <c r="AL272" s="2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20"/>
      <c r="AL273" s="2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20"/>
      <c r="AL274" s="2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20"/>
      <c r="AL275" s="2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20"/>
      <c r="AL276" s="2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20"/>
      <c r="AL277" s="2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20"/>
      <c r="AL278" s="2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20"/>
      <c r="AL279" s="2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20"/>
      <c r="AL280" s="2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20"/>
      <c r="AL281" s="2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20"/>
      <c r="AL282" s="2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20"/>
      <c r="AL283" s="2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20"/>
      <c r="AL284" s="2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20"/>
      <c r="AL285" s="2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20"/>
      <c r="AL286" s="2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20"/>
      <c r="AL287" s="2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20"/>
      <c r="AL288" s="2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20"/>
      <c r="AL289" s="2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20"/>
      <c r="AL290" s="2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20"/>
      <c r="AL291" s="2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20"/>
      <c r="AL292" s="2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20"/>
      <c r="AL293" s="2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20"/>
      <c r="AL294" s="2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20"/>
      <c r="AL295" s="2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20"/>
      <c r="AL296" s="2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20"/>
      <c r="AL297" s="2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20"/>
      <c r="AL298" s="2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20"/>
      <c r="AL299" s="2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20"/>
      <c r="AL300" s="2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20"/>
      <c r="AL301" s="2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20"/>
      <c r="AL302" s="2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20"/>
      <c r="AL303" s="2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20"/>
      <c r="AL304" s="2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20"/>
      <c r="AL305" s="2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20"/>
      <c r="AL306" s="2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20"/>
      <c r="AL307" s="2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20"/>
      <c r="AL308" s="2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20"/>
      <c r="AL309" s="2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20"/>
      <c r="AL310" s="2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20"/>
      <c r="AL311" s="2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20"/>
      <c r="AL312" s="2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20"/>
      <c r="AL313" s="2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20"/>
      <c r="AL314" s="2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20"/>
      <c r="AL315" s="2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20"/>
      <c r="AL316" s="2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20"/>
      <c r="AL317" s="2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20"/>
      <c r="AL318" s="2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20"/>
      <c r="AL319" s="2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20"/>
      <c r="AL320" s="2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20"/>
      <c r="AL321" s="2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20"/>
      <c r="AL322" s="2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20"/>
      <c r="AL323" s="2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20"/>
      <c r="AL324" s="2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20"/>
      <c r="AL325" s="2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20"/>
      <c r="AL326" s="2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20"/>
      <c r="AL327" s="2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20"/>
      <c r="AL328" s="2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20"/>
      <c r="AL329" s="2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20"/>
      <c r="AL330" s="2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20"/>
      <c r="AL331" s="2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20"/>
      <c r="AL332" s="2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20"/>
      <c r="AL333" s="2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20"/>
      <c r="AL334" s="2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0"/>
      <c r="AL335" s="2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0"/>
      <c r="AL336" s="2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20"/>
      <c r="AL337" s="2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20"/>
      <c r="AL338" s="2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20"/>
      <c r="AL339" s="2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20"/>
      <c r="AL340" s="2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20"/>
      <c r="AL341" s="2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20"/>
      <c r="AL342" s="2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20"/>
      <c r="AL343" s="2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20"/>
      <c r="AL344" s="2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20"/>
      <c r="AL345" s="2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20"/>
      <c r="AL346" s="2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20"/>
      <c r="AL347" s="2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20"/>
      <c r="AL348" s="2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20"/>
      <c r="AL349" s="2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20"/>
      <c r="AL350" s="2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20"/>
      <c r="AL351" s="2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20"/>
      <c r="AL352" s="2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20"/>
      <c r="AL353" s="2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20"/>
      <c r="AL354" s="2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20"/>
      <c r="AL355" s="2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20"/>
      <c r="AL356" s="2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20"/>
      <c r="AL357" s="2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20"/>
      <c r="AL358" s="2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20"/>
      <c r="AL359" s="2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20"/>
      <c r="AL360" s="2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20"/>
      <c r="AL361" s="2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20"/>
      <c r="AL362" s="2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20"/>
      <c r="AL363" s="2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20"/>
      <c r="AL364" s="2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20"/>
      <c r="AL365" s="2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20"/>
      <c r="AL366" s="2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20"/>
      <c r="AL367" s="2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20"/>
      <c r="AL368" s="2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20"/>
      <c r="AL369" s="2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20"/>
      <c r="AL370" s="2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20"/>
      <c r="AL371" s="2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20"/>
      <c r="AL372" s="2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20"/>
      <c r="AL373" s="2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20"/>
      <c r="AL374" s="2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20"/>
      <c r="AL375" s="2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20"/>
      <c r="AL376" s="2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20"/>
      <c r="AL377" s="2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20"/>
      <c r="AL378" s="2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20"/>
      <c r="AL379" s="2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20"/>
      <c r="AL380" s="2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20"/>
      <c r="AL381" s="2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20"/>
      <c r="AL382" s="2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20"/>
      <c r="AL383" s="2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20"/>
      <c r="AL384" s="2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20"/>
      <c r="AL385" s="2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20"/>
      <c r="AL386" s="2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20"/>
      <c r="AL387" s="2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20"/>
      <c r="AL388" s="2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20"/>
      <c r="AL389" s="2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20"/>
      <c r="AL390" s="2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20"/>
      <c r="AL391" s="2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20"/>
      <c r="AL392" s="2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20"/>
      <c r="AL393" s="2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20"/>
      <c r="AL394" s="2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20"/>
      <c r="AL395" s="2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20"/>
      <c r="AL396" s="2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20"/>
      <c r="AL397" s="2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20"/>
      <c r="AL398" s="2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20"/>
      <c r="AL399" s="2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20"/>
      <c r="AL400" s="2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20"/>
      <c r="AL401" s="2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20"/>
      <c r="AL402" s="2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20"/>
      <c r="AL403" s="2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20"/>
      <c r="AL404" s="2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20"/>
      <c r="AL405" s="2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20"/>
      <c r="AL406" s="2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20"/>
      <c r="AL407" s="2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20"/>
      <c r="AL408" s="2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20"/>
      <c r="AL409" s="2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20"/>
      <c r="AL410" s="2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20"/>
      <c r="AL411" s="2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20"/>
      <c r="AL412" s="2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20"/>
      <c r="AL413" s="2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20"/>
      <c r="AL414" s="2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20"/>
      <c r="AL415" s="2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20"/>
      <c r="AL416" s="2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20"/>
      <c r="AL417" s="2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20"/>
      <c r="AL418" s="2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20"/>
      <c r="AL419" s="2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20"/>
      <c r="AL420" s="2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20"/>
      <c r="AL421" s="2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20"/>
      <c r="AL422" s="2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20"/>
      <c r="AL423" s="2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20"/>
      <c r="AL424" s="2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20"/>
      <c r="AL425" s="2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20"/>
      <c r="AL426" s="2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20"/>
      <c r="AL427" s="2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20"/>
      <c r="AL428" s="2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20"/>
      <c r="AL429" s="2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20"/>
      <c r="AL430" s="2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20"/>
      <c r="AL431" s="2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20"/>
      <c r="AL432" s="2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20"/>
      <c r="AL433" s="2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20"/>
      <c r="AL434" s="2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20"/>
      <c r="AL435" s="2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20"/>
      <c r="AL436" s="2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20"/>
      <c r="AL437" s="2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20"/>
      <c r="AL438" s="2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20"/>
      <c r="AL439" s="2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20"/>
      <c r="AL440" s="2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20"/>
      <c r="AL441" s="2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20"/>
      <c r="AL442" s="2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20"/>
      <c r="AL443" s="2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20"/>
      <c r="AL444" s="2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20"/>
      <c r="AL445" s="2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20"/>
      <c r="AL446" s="2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20"/>
      <c r="AL447" s="2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20"/>
      <c r="AL448" s="2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20"/>
      <c r="AL449" s="2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20"/>
      <c r="AL450" s="2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20"/>
      <c r="AL451" s="2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20"/>
      <c r="AL452" s="2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20"/>
      <c r="AL453" s="2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20"/>
      <c r="AL454" s="2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20"/>
      <c r="AL455" s="2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20"/>
      <c r="AL456" s="2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20"/>
      <c r="AL457" s="2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20"/>
      <c r="AL458" s="2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20"/>
      <c r="AL459" s="2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20"/>
      <c r="AL460" s="2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20"/>
      <c r="AL461" s="2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20"/>
      <c r="AL462" s="2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20"/>
      <c r="AL463" s="2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20"/>
      <c r="AL464" s="2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20"/>
      <c r="AL465" s="2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20"/>
      <c r="AL466" s="2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20"/>
      <c r="AL467" s="2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20"/>
      <c r="AL468" s="2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20"/>
      <c r="AL469" s="2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20"/>
      <c r="AL470" s="2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20"/>
      <c r="AL471" s="2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20"/>
      <c r="AL472" s="2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20"/>
      <c r="AL473" s="2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20"/>
      <c r="AL474" s="2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20"/>
      <c r="AL475" s="2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20"/>
      <c r="AL476" s="2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20"/>
      <c r="AL477" s="2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20"/>
      <c r="AL478" s="2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20"/>
      <c r="AL479" s="2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20"/>
      <c r="AL480" s="2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20"/>
      <c r="AL481" s="2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20"/>
      <c r="AL482" s="2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20"/>
      <c r="AL483" s="2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20"/>
      <c r="AL484" s="2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20"/>
      <c r="AL485" s="2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20"/>
      <c r="AL486" s="2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20"/>
      <c r="AL487" s="2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20"/>
      <c r="AL488" s="2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20"/>
      <c r="AL489" s="2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20"/>
      <c r="AL490" s="2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20"/>
      <c r="AL491" s="2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20"/>
      <c r="AL492" s="2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20"/>
      <c r="AL493" s="2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20"/>
      <c r="AL494" s="2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20"/>
      <c r="AL495" s="2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20"/>
      <c r="AL496" s="2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20"/>
      <c r="AL497" s="2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20"/>
      <c r="AL498" s="2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20"/>
      <c r="AL499" s="2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20"/>
      <c r="AL500" s="20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M35" xr:uid="{67ADDBC2-D902-4866-BE1E-5B8E96F26D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2025-07-17T16:32:23Z</dcterms:created>
  <dcterms:modified xsi:type="dcterms:W3CDTF">2025-07-31T13:38:38Z</dcterms:modified>
</cp:coreProperties>
</file>