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1C4CE0-AB4C-4939-869C-5016AFC663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Y472" i="1" s="1"/>
  <c r="P468" i="1"/>
  <c r="BP467" i="1"/>
  <c r="BO467" i="1"/>
  <c r="BN467" i="1"/>
  <c r="BM467" i="1"/>
  <c r="Z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BP334" i="1" s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BO320" i="1"/>
  <c r="BM320" i="1"/>
  <c r="Y320" i="1"/>
  <c r="BP320" i="1" s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Z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O508" i="1" s="1"/>
  <c r="P267" i="1"/>
  <c r="X264" i="1"/>
  <c r="X263" i="1"/>
  <c r="BO262" i="1"/>
  <c r="BM262" i="1"/>
  <c r="Y262" i="1"/>
  <c r="BP262" i="1" s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P143" i="1" s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Z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X499" i="1" l="1"/>
  <c r="X502" i="1"/>
  <c r="Z27" i="1"/>
  <c r="BN27" i="1"/>
  <c r="Z43" i="1"/>
  <c r="BN43" i="1"/>
  <c r="Z62" i="1"/>
  <c r="BN62" i="1"/>
  <c r="Z82" i="1"/>
  <c r="BN82" i="1"/>
  <c r="Z96" i="1"/>
  <c r="BN96" i="1"/>
  <c r="Z115" i="1"/>
  <c r="BN115" i="1"/>
  <c r="Z136" i="1"/>
  <c r="BN136" i="1"/>
  <c r="Y139" i="1"/>
  <c r="H508" i="1"/>
  <c r="Z148" i="1"/>
  <c r="BN148" i="1"/>
  <c r="Z166" i="1"/>
  <c r="BN166" i="1"/>
  <c r="Z193" i="1"/>
  <c r="BN193" i="1"/>
  <c r="Z203" i="1"/>
  <c r="BN203" i="1"/>
  <c r="Z216" i="1"/>
  <c r="BN216" i="1"/>
  <c r="Z250" i="1"/>
  <c r="BN250" i="1"/>
  <c r="Y255" i="1"/>
  <c r="Z289" i="1"/>
  <c r="BN289" i="1"/>
  <c r="Z315" i="1"/>
  <c r="BN315" i="1"/>
  <c r="Z320" i="1"/>
  <c r="BN320" i="1"/>
  <c r="Z321" i="1"/>
  <c r="BN321" i="1"/>
  <c r="Z334" i="1"/>
  <c r="BN334" i="1"/>
  <c r="Z346" i="1"/>
  <c r="BN346" i="1"/>
  <c r="Z390" i="1"/>
  <c r="BN390" i="1"/>
  <c r="Z402" i="1"/>
  <c r="BN402" i="1"/>
  <c r="Z445" i="1"/>
  <c r="BN445" i="1"/>
  <c r="Y456" i="1"/>
  <c r="Z459" i="1"/>
  <c r="BN459" i="1"/>
  <c r="BP94" i="1"/>
  <c r="BN94" i="1"/>
  <c r="Z94" i="1"/>
  <c r="BP109" i="1"/>
  <c r="BN109" i="1"/>
  <c r="Z109" i="1"/>
  <c r="BP132" i="1"/>
  <c r="BN132" i="1"/>
  <c r="Z132" i="1"/>
  <c r="BP164" i="1"/>
  <c r="BN164" i="1"/>
  <c r="Z164" i="1"/>
  <c r="Y189" i="1"/>
  <c r="BP187" i="1"/>
  <c r="BN187" i="1"/>
  <c r="Z187" i="1"/>
  <c r="BP199" i="1"/>
  <c r="BN199" i="1"/>
  <c r="Z199" i="1"/>
  <c r="BP210" i="1"/>
  <c r="BN210" i="1"/>
  <c r="Z210" i="1"/>
  <c r="BP228" i="1"/>
  <c r="BN228" i="1"/>
  <c r="Z228" i="1"/>
  <c r="BP245" i="1"/>
  <c r="BN245" i="1"/>
  <c r="Z245" i="1"/>
  <c r="BP259" i="1"/>
  <c r="BN259" i="1"/>
  <c r="Z259" i="1"/>
  <c r="BP268" i="1"/>
  <c r="BN268" i="1"/>
  <c r="Z268" i="1"/>
  <c r="BP299" i="1"/>
  <c r="BN299" i="1"/>
  <c r="Z299" i="1"/>
  <c r="B508" i="1"/>
  <c r="X500" i="1"/>
  <c r="X501" i="1" s="1"/>
  <c r="X498" i="1"/>
  <c r="Y32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5" i="1"/>
  <c r="Z68" i="1"/>
  <c r="BN68" i="1"/>
  <c r="Z76" i="1"/>
  <c r="BN76" i="1"/>
  <c r="Z87" i="1"/>
  <c r="BN87" i="1"/>
  <c r="Y90" i="1"/>
  <c r="BP89" i="1"/>
  <c r="BN89" i="1"/>
  <c r="Z89" i="1"/>
  <c r="BP101" i="1"/>
  <c r="BN101" i="1"/>
  <c r="Z101" i="1"/>
  <c r="BP117" i="1"/>
  <c r="BN117" i="1"/>
  <c r="Z117" i="1"/>
  <c r="I508" i="1"/>
  <c r="Y169" i="1"/>
  <c r="BP160" i="1"/>
  <c r="BN160" i="1"/>
  <c r="Z160" i="1"/>
  <c r="BP172" i="1"/>
  <c r="BN172" i="1"/>
  <c r="Z172" i="1"/>
  <c r="BP195" i="1"/>
  <c r="BN195" i="1"/>
  <c r="Z195" i="1"/>
  <c r="BP205" i="1"/>
  <c r="BN205" i="1"/>
  <c r="Z205" i="1"/>
  <c r="BP221" i="1"/>
  <c r="BN221" i="1"/>
  <c r="Z221" i="1"/>
  <c r="BP229" i="1"/>
  <c r="BN229" i="1"/>
  <c r="Z229" i="1"/>
  <c r="BP252" i="1"/>
  <c r="BN252" i="1"/>
  <c r="Z252" i="1"/>
  <c r="BP260" i="1"/>
  <c r="BN260" i="1"/>
  <c r="Z260" i="1"/>
  <c r="BP291" i="1"/>
  <c r="BN291" i="1"/>
  <c r="Z291" i="1"/>
  <c r="BP323" i="1"/>
  <c r="BN323" i="1"/>
  <c r="Z323" i="1"/>
  <c r="BP336" i="1"/>
  <c r="BN336" i="1"/>
  <c r="Z336" i="1"/>
  <c r="BP348" i="1"/>
  <c r="BN348" i="1"/>
  <c r="Z348" i="1"/>
  <c r="BP368" i="1"/>
  <c r="BN368" i="1"/>
  <c r="Z368" i="1"/>
  <c r="BP392" i="1"/>
  <c r="BN392" i="1"/>
  <c r="Z392" i="1"/>
  <c r="W508" i="1"/>
  <c r="Y408" i="1"/>
  <c r="BP407" i="1"/>
  <c r="BN407" i="1"/>
  <c r="Z407" i="1"/>
  <c r="Z408" i="1" s="1"/>
  <c r="Y415" i="1"/>
  <c r="BP411" i="1"/>
  <c r="BN411" i="1"/>
  <c r="Z411" i="1"/>
  <c r="BP434" i="1"/>
  <c r="BN434" i="1"/>
  <c r="Z434" i="1"/>
  <c r="BP435" i="1"/>
  <c r="BN435" i="1"/>
  <c r="Z435" i="1"/>
  <c r="BP451" i="1"/>
  <c r="BN451" i="1"/>
  <c r="Z451" i="1"/>
  <c r="BP461" i="1"/>
  <c r="BN461" i="1"/>
  <c r="Z461" i="1"/>
  <c r="BP476" i="1"/>
  <c r="BN476" i="1"/>
  <c r="Z476" i="1"/>
  <c r="Y106" i="1"/>
  <c r="Y118" i="1"/>
  <c r="Y138" i="1"/>
  <c r="Y151" i="1"/>
  <c r="J508" i="1"/>
  <c r="Y190" i="1"/>
  <c r="Y200" i="1"/>
  <c r="Y264" i="1"/>
  <c r="Y303" i="1"/>
  <c r="BP301" i="1"/>
  <c r="BN301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Y384" i="1"/>
  <c r="Y383" i="1"/>
  <c r="BP382" i="1"/>
  <c r="BN382" i="1"/>
  <c r="Z382" i="1"/>
  <c r="Z383" i="1" s="1"/>
  <c r="Y399" i="1"/>
  <c r="BP388" i="1"/>
  <c r="BN388" i="1"/>
  <c r="Z388" i="1"/>
  <c r="BP396" i="1"/>
  <c r="BN396" i="1"/>
  <c r="Z396" i="1"/>
  <c r="BP431" i="1"/>
  <c r="BN431" i="1"/>
  <c r="Z431" i="1"/>
  <c r="BP439" i="1"/>
  <c r="BN439" i="1"/>
  <c r="Z439" i="1"/>
  <c r="BP455" i="1"/>
  <c r="BN455" i="1"/>
  <c r="Z455" i="1"/>
  <c r="BP469" i="1"/>
  <c r="BN469" i="1"/>
  <c r="Z469" i="1"/>
  <c r="BP490" i="1"/>
  <c r="BN490" i="1"/>
  <c r="Z490" i="1"/>
  <c r="Y311" i="1"/>
  <c r="Y317" i="1"/>
  <c r="Y325" i="1"/>
  <c r="Y331" i="1"/>
  <c r="S508" i="1"/>
  <c r="Y349" i="1"/>
  <c r="Y354" i="1"/>
  <c r="Y471" i="1"/>
  <c r="Y482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08" i="1"/>
  <c r="Z42" i="1"/>
  <c r="Z44" i="1" s="1"/>
  <c r="BN42" i="1"/>
  <c r="Y45" i="1"/>
  <c r="D508" i="1"/>
  <c r="Y58" i="1"/>
  <c r="Z53" i="1"/>
  <c r="BN53" i="1"/>
  <c r="BP63" i="1"/>
  <c r="BN63" i="1"/>
  <c r="Z63" i="1"/>
  <c r="Y70" i="1"/>
  <c r="BP67" i="1"/>
  <c r="BN67" i="1"/>
  <c r="Z67" i="1"/>
  <c r="BP75" i="1"/>
  <c r="BN75" i="1"/>
  <c r="Z75" i="1"/>
  <c r="H9" i="1"/>
  <c r="Y24" i="1"/>
  <c r="Y44" i="1"/>
  <c r="BP55" i="1"/>
  <c r="BN55" i="1"/>
  <c r="BP57" i="1"/>
  <c r="BN57" i="1"/>
  <c r="Z57" i="1"/>
  <c r="Y59" i="1"/>
  <c r="Y64" i="1"/>
  <c r="BP61" i="1"/>
  <c r="BN61" i="1"/>
  <c r="Z61" i="1"/>
  <c r="Z64" i="1" s="1"/>
  <c r="BP69" i="1"/>
  <c r="BN69" i="1"/>
  <c r="Z69" i="1"/>
  <c r="Y71" i="1"/>
  <c r="Y79" i="1"/>
  <c r="Y78" i="1"/>
  <c r="BP73" i="1"/>
  <c r="BN73" i="1"/>
  <c r="Z73" i="1"/>
  <c r="Z77" i="1"/>
  <c r="BN77" i="1"/>
  <c r="Z81" i="1"/>
  <c r="Z83" i="1" s="1"/>
  <c r="BN81" i="1"/>
  <c r="BP81" i="1"/>
  <c r="Y84" i="1"/>
  <c r="E508" i="1"/>
  <c r="Z88" i="1"/>
  <c r="Z90" i="1" s="1"/>
  <c r="BN88" i="1"/>
  <c r="BP88" i="1"/>
  <c r="Y91" i="1"/>
  <c r="Z93" i="1"/>
  <c r="BN93" i="1"/>
  <c r="BP93" i="1"/>
  <c r="Z95" i="1"/>
  <c r="BN95" i="1"/>
  <c r="Y98" i="1"/>
  <c r="F508" i="1"/>
  <c r="Z102" i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G508" i="1"/>
  <c r="Z127" i="1"/>
  <c r="Z128" i="1" s="1"/>
  <c r="BN127" i="1"/>
  <c r="BP127" i="1"/>
  <c r="Y128" i="1"/>
  <c r="Z131" i="1"/>
  <c r="Z133" i="1" s="1"/>
  <c r="BN131" i="1"/>
  <c r="BP131" i="1"/>
  <c r="Y134" i="1"/>
  <c r="Z137" i="1"/>
  <c r="Z138" i="1" s="1"/>
  <c r="BN137" i="1"/>
  <c r="BP137" i="1"/>
  <c r="Z142" i="1"/>
  <c r="BN142" i="1"/>
  <c r="BP142" i="1"/>
  <c r="Z143" i="1"/>
  <c r="BN143" i="1"/>
  <c r="Y144" i="1"/>
  <c r="Z147" i="1"/>
  <c r="BN147" i="1"/>
  <c r="BP147" i="1"/>
  <c r="Z149" i="1"/>
  <c r="BN149" i="1"/>
  <c r="Y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Z188" i="1"/>
  <c r="BN188" i="1"/>
  <c r="BP188" i="1"/>
  <c r="Z192" i="1"/>
  <c r="BN192" i="1"/>
  <c r="BP192" i="1"/>
  <c r="Z194" i="1"/>
  <c r="BN194" i="1"/>
  <c r="Z196" i="1"/>
  <c r="BN196" i="1"/>
  <c r="Z198" i="1"/>
  <c r="BN198" i="1"/>
  <c r="Y201" i="1"/>
  <c r="Y212" i="1"/>
  <c r="Z204" i="1"/>
  <c r="BN204" i="1"/>
  <c r="Z206" i="1"/>
  <c r="BN206" i="1"/>
  <c r="Z208" i="1"/>
  <c r="BN208" i="1"/>
  <c r="BP209" i="1"/>
  <c r="BN209" i="1"/>
  <c r="Z209" i="1"/>
  <c r="Y230" i="1"/>
  <c r="BP222" i="1"/>
  <c r="BN222" i="1"/>
  <c r="Z222" i="1"/>
  <c r="BP225" i="1"/>
  <c r="BN225" i="1"/>
  <c r="Z225" i="1"/>
  <c r="Y145" i="1"/>
  <c r="Y157" i="1"/>
  <c r="Y184" i="1"/>
  <c r="BP211" i="1"/>
  <c r="BN211" i="1"/>
  <c r="Z211" i="1"/>
  <c r="Y213" i="1"/>
  <c r="Y218" i="1"/>
  <c r="BP215" i="1"/>
  <c r="BN215" i="1"/>
  <c r="Z215" i="1"/>
  <c r="Z217" i="1" s="1"/>
  <c r="BP224" i="1"/>
  <c r="BN224" i="1"/>
  <c r="Z224" i="1"/>
  <c r="K508" i="1"/>
  <c r="Z227" i="1"/>
  <c r="BN227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08" i="1"/>
  <c r="Z251" i="1"/>
  <c r="Z255" i="1" s="1"/>
  <c r="BN251" i="1"/>
  <c r="BP251" i="1"/>
  <c r="Z253" i="1"/>
  <c r="BN253" i="1"/>
  <c r="Y256" i="1"/>
  <c r="M508" i="1"/>
  <c r="Z261" i="1"/>
  <c r="BN261" i="1"/>
  <c r="BP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Y284" i="1"/>
  <c r="BP283" i="1"/>
  <c r="BN283" i="1"/>
  <c r="Z283" i="1"/>
  <c r="Z284" i="1" s="1"/>
  <c r="Q508" i="1"/>
  <c r="Y285" i="1"/>
  <c r="R508" i="1"/>
  <c r="Y293" i="1"/>
  <c r="BP288" i="1"/>
  <c r="BN288" i="1"/>
  <c r="Z288" i="1"/>
  <c r="Y294" i="1"/>
  <c r="BP292" i="1"/>
  <c r="BN292" i="1"/>
  <c r="Z292" i="1"/>
  <c r="Y271" i="1"/>
  <c r="Y276" i="1"/>
  <c r="Y279" i="1"/>
  <c r="BP278" i="1"/>
  <c r="BN278" i="1"/>
  <c r="BP290" i="1"/>
  <c r="BN290" i="1"/>
  <c r="Z290" i="1"/>
  <c r="Y304" i="1"/>
  <c r="Y312" i="1"/>
  <c r="Y318" i="1"/>
  <c r="Y324" i="1"/>
  <c r="Y330" i="1"/>
  <c r="Y337" i="1"/>
  <c r="Y355" i="1"/>
  <c r="Y359" i="1"/>
  <c r="Y364" i="1"/>
  <c r="Y371" i="1"/>
  <c r="Y375" i="1"/>
  <c r="Y379" i="1"/>
  <c r="Y403" i="1"/>
  <c r="Y416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Z462" i="1" s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U508" i="1"/>
  <c r="Y508" i="1"/>
  <c r="Z296" i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BN328" i="1"/>
  <c r="Z335" i="1"/>
  <c r="BN335" i="1"/>
  <c r="Y338" i="1"/>
  <c r="T508" i="1"/>
  <c r="Z343" i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08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BP454" i="1"/>
  <c r="BN454" i="1"/>
  <c r="Z454" i="1"/>
  <c r="Y463" i="1"/>
  <c r="Y462" i="1"/>
  <c r="BP468" i="1"/>
  <c r="BN468" i="1"/>
  <c r="Z468" i="1"/>
  <c r="BP475" i="1"/>
  <c r="BN475" i="1"/>
  <c r="Z475" i="1"/>
  <c r="AB508" i="1"/>
  <c r="Y496" i="1"/>
  <c r="BP495" i="1"/>
  <c r="BN495" i="1"/>
  <c r="Z495" i="1"/>
  <c r="Z496" i="1" s="1"/>
  <c r="Y497" i="1"/>
  <c r="AA508" i="1"/>
  <c r="Z189" i="1" l="1"/>
  <c r="Z70" i="1"/>
  <c r="Z58" i="1"/>
  <c r="Z32" i="1"/>
  <c r="Z398" i="1"/>
  <c r="Z471" i="1"/>
  <c r="Z456" i="1"/>
  <c r="Z415" i="1"/>
  <c r="Z349" i="1"/>
  <c r="Z337" i="1"/>
  <c r="Z330" i="1"/>
  <c r="Z311" i="1"/>
  <c r="Z263" i="1"/>
  <c r="Z230" i="1"/>
  <c r="Z212" i="1"/>
  <c r="Z174" i="1"/>
  <c r="Z168" i="1"/>
  <c r="Z150" i="1"/>
  <c r="Z144" i="1"/>
  <c r="Z118" i="1"/>
  <c r="Z111" i="1"/>
  <c r="Z105" i="1"/>
  <c r="Z477" i="1"/>
  <c r="Z447" i="1"/>
  <c r="Z293" i="1"/>
  <c r="Y500" i="1"/>
  <c r="Z441" i="1"/>
  <c r="Z370" i="1"/>
  <c r="Z317" i="1"/>
  <c r="Z303" i="1"/>
  <c r="Z270" i="1"/>
  <c r="Z246" i="1"/>
  <c r="Z200" i="1"/>
  <c r="Z97" i="1"/>
  <c r="Z78" i="1"/>
  <c r="Y498" i="1"/>
  <c r="Y502" i="1"/>
  <c r="Y499" i="1"/>
  <c r="Y501" i="1" s="1"/>
  <c r="Z503" i="1" l="1"/>
</calcChain>
</file>

<file path=xl/sharedStrings.xml><?xml version="1.0" encoding="utf-8"?>
<sst xmlns="http://schemas.openxmlformats.org/spreadsheetml/2006/main" count="2172" uniqueCount="782">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</sst>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781</v>
      </c>
      <c r="I5" s="787"/>
      <c r="J5" s="787"/>
      <c r="K5" s="787"/>
      <c r="L5" s="787"/>
      <c r="M5" s="640"/>
      <c r="N5" s="58"/>
      <c r="P5" s="24" t="s">
        <v>10</v>
      </c>
      <c r="Q5" s="850">
        <v>45935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0.375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80</v>
      </c>
      <c r="Y41" s="54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100</v>
      </c>
      <c r="Y42" s="544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32.407407407407405</v>
      </c>
      <c r="Y44" s="545">
        <f>IFERROR(Y41/H41,"0")+IFERROR(Y42/H42,"0")+IFERROR(Y43/H43,"0")</f>
        <v>33</v>
      </c>
      <c r="Z44" s="545">
        <f>IFERROR(IF(Z41="",0,Z41),"0")+IFERROR(IF(Z42="",0,Z42),"0")+IFERROR(IF(Z43="",0,Z43),"0")</f>
        <v>0.37734000000000001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180</v>
      </c>
      <c r="Y45" s="545">
        <f>IFERROR(SUM(Y41:Y43),"0")</f>
        <v>186.4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200</v>
      </c>
      <c r="Y53" s="54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135</v>
      </c>
      <c r="Y57" s="544">
        <f t="shared" si="6"/>
        <v>135</v>
      </c>
      <c r="Z57" s="36">
        <f>IFERROR(IF(Y57=0,"",ROUNDUP(Y57/H57,0)*0.00902),"")</f>
        <v>0.27060000000000001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141.30000000000001</v>
      </c>
      <c r="BN57" s="64">
        <f t="shared" si="8"/>
        <v>141.30000000000001</v>
      </c>
      <c r="BO57" s="64">
        <f t="shared" si="9"/>
        <v>0.22727272727272729</v>
      </c>
      <c r="BP57" s="64">
        <f t="shared" si="10"/>
        <v>0.22727272727272729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48.518518518518519</v>
      </c>
      <c r="Y58" s="545">
        <f>IFERROR(Y52/H52,"0")+IFERROR(Y53/H53,"0")+IFERROR(Y54/H54,"0")+IFERROR(Y55/H55,"0")+IFERROR(Y56/H56,"0")+IFERROR(Y57/H57,"0")</f>
        <v>49</v>
      </c>
      <c r="Z58" s="545">
        <f>IFERROR(IF(Z52="",0,Z52),"0")+IFERROR(IF(Z53="",0,Z53),"0")+IFERROR(IF(Z54="",0,Z54),"0")+IFERROR(IF(Z55="",0,Z55),"0")+IFERROR(IF(Z56="",0,Z56),"0")+IFERROR(IF(Z57="",0,Z57),"0")</f>
        <v>0.63122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335</v>
      </c>
      <c r="Y59" s="545">
        <f>IFERROR(SUM(Y52:Y57),"0")</f>
        <v>340.20000000000005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150</v>
      </c>
      <c r="Y61" s="544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270</v>
      </c>
      <c r="Y63" s="544">
        <f>IFERROR(IF(X63="",0,CEILING((X63/$H63),1)*$H63),"")</f>
        <v>270</v>
      </c>
      <c r="Z63" s="36">
        <f>IFERROR(IF(Y63=0,"",ROUNDUP(Y63/H63,0)*0.00651),"")</f>
        <v>0.65100000000000002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288</v>
      </c>
      <c r="BN63" s="64">
        <f>IFERROR(Y63*I63/H63,"0")</f>
        <v>288</v>
      </c>
      <c r="BO63" s="64">
        <f>IFERROR(1/J63*(X63/H63),"0")</f>
        <v>0.5494505494505495</v>
      </c>
      <c r="BP63" s="64">
        <f>IFERROR(1/J63*(Y63/H63),"0")</f>
        <v>0.5494505494505495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113.88888888888889</v>
      </c>
      <c r="Y64" s="545">
        <f>IFERROR(Y61/H61,"0")+IFERROR(Y62/H62,"0")+IFERROR(Y63/H63,"0")</f>
        <v>114</v>
      </c>
      <c r="Z64" s="545">
        <f>IFERROR(IF(Z61="",0,Z61),"0")+IFERROR(IF(Z62="",0,Z62),"0")+IFERROR(IF(Z63="",0,Z63),"0")</f>
        <v>0.91671999999999998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420</v>
      </c>
      <c r="Y65" s="545">
        <f>IFERROR(SUM(Y61:Y63),"0")</f>
        <v>421.20000000000005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60</v>
      </c>
      <c r="Y81" s="544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7.6923076923076925</v>
      </c>
      <c r="Y83" s="545">
        <f>IFERROR(Y81/H81,"0")+IFERROR(Y82/H82,"0")</f>
        <v>8</v>
      </c>
      <c r="Z83" s="545">
        <f>IFERROR(IF(Z81="",0,Z81),"0")+IFERROR(IF(Z82="",0,Z82),"0")</f>
        <v>0.15184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60</v>
      </c>
      <c r="Y84" s="545">
        <f>IFERROR(SUM(Y81:Y82),"0")</f>
        <v>62.4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100</v>
      </c>
      <c r="Y87" s="544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450</v>
      </c>
      <c r="Y89" s="544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109.25925925925927</v>
      </c>
      <c r="Y90" s="545">
        <f>IFERROR(Y87/H87,"0")+IFERROR(Y88/H88,"0")+IFERROR(Y89/H89,"0")</f>
        <v>110</v>
      </c>
      <c r="Z90" s="545">
        <f>IFERROR(IF(Z87="",0,Z87),"0")+IFERROR(IF(Z88="",0,Z88),"0")+IFERROR(IF(Z89="",0,Z89),"0")</f>
        <v>1.0918000000000001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550</v>
      </c>
      <c r="Y91" s="545">
        <f>IFERROR(SUM(Y87:Y89),"0")</f>
        <v>558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170</v>
      </c>
      <c r="Y93" s="544">
        <f>IFERROR(IF(X93="",0,CEILING((X93/$H93),1)*$H93),"")</f>
        <v>170.1</v>
      </c>
      <c r="Z93" s="36">
        <f>IFERROR(IF(Y93=0,"",ROUNDUP(Y93/H93,0)*0.01898),"")</f>
        <v>0.39857999999999999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180.89259259259259</v>
      </c>
      <c r="BN93" s="64">
        <f>IFERROR(Y93*I93/H93,"0")</f>
        <v>180.999</v>
      </c>
      <c r="BO93" s="64">
        <f>IFERROR(1/J93*(X93/H93),"0")</f>
        <v>0.32793209876543211</v>
      </c>
      <c r="BP93" s="64">
        <f>IFERROR(1/J93*(Y93/H93),"0")</f>
        <v>0.328125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360</v>
      </c>
      <c r="Y95" s="544">
        <f>IFERROR(IF(X95="",0,CEILING((X95/$H95),1)*$H95),"")</f>
        <v>361.8</v>
      </c>
      <c r="Z95" s="36">
        <f>IFERROR(IF(Y95=0,"",ROUNDUP(Y95/H95,0)*0.00651),"")</f>
        <v>0.87234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393.59999999999997</v>
      </c>
      <c r="BN95" s="64">
        <f>IFERROR(Y95*I95/H95,"0")</f>
        <v>395.56799999999998</v>
      </c>
      <c r="BO95" s="64">
        <f>IFERROR(1/J95*(X95/H95),"0")</f>
        <v>0.73260073260073255</v>
      </c>
      <c r="BP95" s="64">
        <f>IFERROR(1/J95*(Y95/H95),"0")</f>
        <v>0.73626373626373631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154.32098765432096</v>
      </c>
      <c r="Y97" s="545">
        <f>IFERROR(Y93/H93,"0")+IFERROR(Y94/H94,"0")+IFERROR(Y95/H95,"0")+IFERROR(Y96/H96,"0")</f>
        <v>155</v>
      </c>
      <c r="Z97" s="545">
        <f>IFERROR(IF(Z93="",0,Z93),"0")+IFERROR(IF(Z94="",0,Z94),"0")+IFERROR(IF(Z95="",0,Z95),"0")+IFERROR(IF(Z96="",0,Z96),"0")</f>
        <v>1.27092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530</v>
      </c>
      <c r="Y98" s="545">
        <f>IFERROR(SUM(Y93:Y96),"0")</f>
        <v>531.9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200</v>
      </c>
      <c r="Y101" s="544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135</v>
      </c>
      <c r="Y103" s="544">
        <f>IFERROR(IF(X103="",0,CEILING((X103/$H103),1)*$H103),"")</f>
        <v>135</v>
      </c>
      <c r="Z103" s="36">
        <f>IFERROR(IF(Y103=0,"",ROUNDUP(Y103/H103,0)*0.00902),"")</f>
        <v>0.27060000000000001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141.30000000000001</v>
      </c>
      <c r="BN103" s="64">
        <f>IFERROR(Y103*I103/H103,"0")</f>
        <v>141.30000000000001</v>
      </c>
      <c r="BO103" s="64">
        <f>IFERROR(1/J103*(X103/H103),"0")</f>
        <v>0.22727272727272729</v>
      </c>
      <c r="BP103" s="64">
        <f>IFERROR(1/J103*(Y103/H103),"0")</f>
        <v>0.22727272727272729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48.518518518518519</v>
      </c>
      <c r="Y105" s="545">
        <f>IFERROR(Y101/H101,"0")+IFERROR(Y102/H102,"0")+IFERROR(Y103/H103,"0")+IFERROR(Y104/H104,"0")</f>
        <v>49</v>
      </c>
      <c r="Z105" s="545">
        <f>IFERROR(IF(Z101="",0,Z101),"0")+IFERROR(IF(Z102="",0,Z102),"0")+IFERROR(IF(Z103="",0,Z103),"0")+IFERROR(IF(Z104="",0,Z104),"0")</f>
        <v>0.63122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335</v>
      </c>
      <c r="Y106" s="545">
        <f>IFERROR(SUM(Y101:Y104),"0")</f>
        <v>340.20000000000005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260</v>
      </c>
      <c r="Y114" s="544">
        <f>IFERROR(IF(X114="",0,CEILING((X114/$H114),1)*$H114),"")</f>
        <v>267.3</v>
      </c>
      <c r="Z114" s="36">
        <f>IFERROR(IF(Y114=0,"",ROUNDUP(Y114/H114,0)*0.01898),"")</f>
        <v>0.62634000000000001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276.4666666666667</v>
      </c>
      <c r="BN114" s="64">
        <f>IFERROR(Y114*I114/H114,"0")</f>
        <v>284.22899999999998</v>
      </c>
      <c r="BO114" s="64">
        <f>IFERROR(1/J114*(X114/H114),"0")</f>
        <v>0.50154320987654322</v>
      </c>
      <c r="BP114" s="64">
        <f>IFERROR(1/J114*(Y114/H114),"0")</f>
        <v>0.515625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450</v>
      </c>
      <c r="Y116" s="544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24</v>
      </c>
      <c r="Y117" s="544">
        <f>IFERROR(IF(X117="",0,CEILING((X117/$H117),1)*$H117),"")</f>
        <v>25.2</v>
      </c>
      <c r="Z117" s="36">
        <f>IFERROR(IF(Y117=0,"",ROUNDUP(Y117/H117,0)*0.00651),"")</f>
        <v>9.1139999999999999E-2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26.4</v>
      </c>
      <c r="BN117" s="64">
        <f>IFERROR(Y117*I117/H117,"0")</f>
        <v>27.72</v>
      </c>
      <c r="BO117" s="64">
        <f>IFERROR(1/J117*(X117/H117),"0")</f>
        <v>7.3260073260073263E-2</v>
      </c>
      <c r="BP117" s="64">
        <f>IFERROR(1/J117*(Y117/H117),"0")</f>
        <v>7.6923076923076927E-2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212.09876543209876</v>
      </c>
      <c r="Y118" s="545">
        <f>IFERROR(Y114/H114,"0")+IFERROR(Y115/H115,"0")+IFERROR(Y116/H116,"0")+IFERROR(Y117/H117,"0")</f>
        <v>214</v>
      </c>
      <c r="Z118" s="545">
        <f>IFERROR(IF(Z114="",0,Z114),"0")+IFERROR(IF(Z115="",0,Z115),"0")+IFERROR(IF(Z116="",0,Z116),"0")+IFERROR(IF(Z117="",0,Z117),"0")</f>
        <v>1.8046499999999999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734</v>
      </c>
      <c r="Y119" s="545">
        <f>IFERROR(SUM(Y114:Y117),"0")</f>
        <v>743.40000000000009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19.8</v>
      </c>
      <c r="Y121" s="544">
        <f>IFERROR(IF(X121="",0,CEILING((X121/$H121),1)*$H121),"")</f>
        <v>19.8</v>
      </c>
      <c r="Z121" s="36">
        <f>IFERROR(IF(Y121=0,"",ROUNDUP(Y121/H121,0)*0.00651),"")</f>
        <v>6.5100000000000005E-2</v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22.380000000000003</v>
      </c>
      <c r="BN121" s="64">
        <f>IFERROR(Y121*I121/H121,"0")</f>
        <v>22.380000000000003</v>
      </c>
      <c r="BO121" s="64">
        <f>IFERROR(1/J121*(X121/H121),"0")</f>
        <v>5.4945054945054951E-2</v>
      </c>
      <c r="BP121" s="64">
        <f>IFERROR(1/J121*(Y121/H121),"0")</f>
        <v>5.4945054945054951E-2</v>
      </c>
    </row>
    <row r="122" spans="1:68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10</v>
      </c>
      <c r="Y122" s="545">
        <f>IFERROR(Y121/H121,"0")</f>
        <v>10</v>
      </c>
      <c r="Z122" s="545">
        <f>IFERROR(IF(Z121="",0,Z121),"0")</f>
        <v>6.5100000000000005E-2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19.8</v>
      </c>
      <c r="Y123" s="545">
        <f>IFERROR(SUM(Y121:Y121),"0")</f>
        <v>19.8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72</v>
      </c>
      <c r="Y126" s="544">
        <f>IFERROR(IF(X126="",0,CEILING((X126/$H126),1)*$H126),"")</f>
        <v>73.600000000000009</v>
      </c>
      <c r="Z126" s="36">
        <f>IFERROR(IF(Y126=0,"",ROUNDUP(Y126/H126,0)*0.00651),"")</f>
        <v>0.14973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76.05</v>
      </c>
      <c r="BN126" s="64">
        <f>IFERROR(Y126*I126/H126,"0")</f>
        <v>77.740000000000009</v>
      </c>
      <c r="BO126" s="64">
        <f>IFERROR(1/J126*(X126/H126),"0")</f>
        <v>0.12362637362637363</v>
      </c>
      <c r="BP126" s="64">
        <f>IFERROR(1/J126*(Y126/H126),"0")</f>
        <v>0.1263736263736264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22.5</v>
      </c>
      <c r="Y128" s="545">
        <f>IFERROR(Y126/H126,"0")+IFERROR(Y127/H127,"0")</f>
        <v>23</v>
      </c>
      <c r="Z128" s="545">
        <f>IFERROR(IF(Z126="",0,Z126),"0")+IFERROR(IF(Z127="",0,Z127),"0")</f>
        <v>0.14973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72</v>
      </c>
      <c r="Y129" s="545">
        <f>IFERROR(SUM(Y126:Y127),"0")</f>
        <v>73.600000000000009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70</v>
      </c>
      <c r="Y132" s="544">
        <f>IFERROR(IF(X132="",0,CEILING((X132/$H132),1)*$H132),"")</f>
        <v>70</v>
      </c>
      <c r="Z132" s="36">
        <f>IFERROR(IF(Y132=0,"",ROUNDUP(Y132/H132,0)*0.00651),"")</f>
        <v>0.16275000000000001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76.7</v>
      </c>
      <c r="BN132" s="64">
        <f>IFERROR(Y132*I132/H132,"0")</f>
        <v>76.7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25</v>
      </c>
      <c r="Y133" s="545">
        <f>IFERROR(Y131/H131,"0")+IFERROR(Y132/H132,"0")</f>
        <v>25</v>
      </c>
      <c r="Z133" s="545">
        <f>IFERROR(IF(Z131="",0,Z131),"0")+IFERROR(IF(Z132="",0,Z132),"0")</f>
        <v>0.16275000000000001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70</v>
      </c>
      <c r="Y134" s="545">
        <f>IFERROR(SUM(Y131:Y132),"0")</f>
        <v>70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99</v>
      </c>
      <c r="Y137" s="544">
        <f>IFERROR(IF(X137="",0,CEILING((X137/$H137),1)*$H137),"")</f>
        <v>100.32000000000001</v>
      </c>
      <c r="Z137" s="36">
        <f>IFERROR(IF(Y137=0,"",ROUNDUP(Y137/H137,0)*0.00651),"")</f>
        <v>0.24738000000000002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109.05</v>
      </c>
      <c r="BN137" s="64">
        <f>IFERROR(Y137*I137/H137,"0")</f>
        <v>110.504</v>
      </c>
      <c r="BO137" s="64">
        <f>IFERROR(1/J137*(X137/H137),"0")</f>
        <v>0.20604395604395606</v>
      </c>
      <c r="BP137" s="64">
        <f>IFERROR(1/J137*(Y137/H137),"0")</f>
        <v>0.2087912087912088</v>
      </c>
    </row>
    <row r="138" spans="1:68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37.5</v>
      </c>
      <c r="Y138" s="545">
        <f>IFERROR(Y136/H136,"0")+IFERROR(Y137/H137,"0")</f>
        <v>38</v>
      </c>
      <c r="Z138" s="545">
        <f>IFERROR(IF(Z136="",0,Z136),"0")+IFERROR(IF(Z137="",0,Z137),"0")</f>
        <v>0.24738000000000002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99</v>
      </c>
      <c r="Y139" s="545">
        <f>IFERROR(SUM(Y136:Y137),"0")</f>
        <v>100.32000000000001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70</v>
      </c>
      <c r="Y159" s="544">
        <f t="shared" ref="Y159:Y167" si="11">IFERROR(IF(X159="",0,CEILING((X159/$H159),1)*$H159),"")</f>
        <v>71.400000000000006</v>
      </c>
      <c r="Z159" s="36">
        <f>IFERROR(IF(Y159=0,"",ROUNDUP(Y159/H159,0)*0.00902),"")</f>
        <v>0.15334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74.499999999999986</v>
      </c>
      <c r="BN159" s="64">
        <f t="shared" ref="BN159:BN167" si="13">IFERROR(Y159*I159/H159,"0")</f>
        <v>75.989999999999995</v>
      </c>
      <c r="BO159" s="64">
        <f t="shared" ref="BO159:BO167" si="14">IFERROR(1/J159*(X159/H159),"0")</f>
        <v>0.12626262626262624</v>
      </c>
      <c r="BP159" s="64">
        <f t="shared" ref="BP159:BP167" si="15">IFERROR(1/J159*(Y159/H159),"0")</f>
        <v>0.12878787878787878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30</v>
      </c>
      <c r="Y160" s="544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200</v>
      </c>
      <c r="Y161" s="544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140</v>
      </c>
      <c r="Y162" s="544">
        <f t="shared" si="11"/>
        <v>140.70000000000002</v>
      </c>
      <c r="Z162" s="36">
        <f>IFERROR(IF(Y162=0,"",ROUNDUP(Y162/H162,0)*0.00502),"")</f>
        <v>0.33634000000000003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148.66666666666666</v>
      </c>
      <c r="BN162" s="64">
        <f t="shared" si="13"/>
        <v>149.41</v>
      </c>
      <c r="BO162" s="64">
        <f t="shared" si="14"/>
        <v>0.28490028490028491</v>
      </c>
      <c r="BP162" s="64">
        <f t="shared" si="15"/>
        <v>0.28632478632478636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98</v>
      </c>
      <c r="Y163" s="544">
        <f t="shared" si="11"/>
        <v>98.7</v>
      </c>
      <c r="Z163" s="36">
        <f>IFERROR(IF(Y163=0,"",ROUNDUP(Y163/H163,0)*0.00502),"")</f>
        <v>0.23594000000000001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104.06666666666666</v>
      </c>
      <c r="BN163" s="64">
        <f t="shared" si="13"/>
        <v>104.80999999999999</v>
      </c>
      <c r="BO163" s="64">
        <f t="shared" si="14"/>
        <v>0.19943019943019943</v>
      </c>
      <c r="BP163" s="64">
        <f t="shared" si="15"/>
        <v>0.20085470085470086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175</v>
      </c>
      <c r="Y165" s="544">
        <f t="shared" si="11"/>
        <v>176.4</v>
      </c>
      <c r="Z165" s="36">
        <f>IFERROR(IF(Y165=0,"",ROUNDUP(Y165/H165,0)*0.00502),"")</f>
        <v>0.42168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183.33333333333334</v>
      </c>
      <c r="BN165" s="64">
        <f t="shared" si="13"/>
        <v>184.8</v>
      </c>
      <c r="BO165" s="64">
        <f t="shared" si="14"/>
        <v>0.35612535612535612</v>
      </c>
      <c r="BP165" s="64">
        <f t="shared" si="15"/>
        <v>0.35897435897435903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268.09523809523807</v>
      </c>
      <c r="Y168" s="545">
        <f>IFERROR(Y159/H159,"0")+IFERROR(Y160/H160,"0")+IFERROR(Y161/H161,"0")+IFERROR(Y162/H162,"0")+IFERROR(Y163/H163,"0")+IFERROR(Y164/H164,"0")+IFERROR(Y165/H165,"0")+IFERROR(Y166/H166,"0")+IFERROR(Y167/H167,"0")</f>
        <v>271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1.6524200000000002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713</v>
      </c>
      <c r="Y169" s="545">
        <f>IFERROR(SUM(Y159:Y167),"0")</f>
        <v>722.40000000000009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7.0000000000000009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7.0000000000000009</v>
      </c>
      <c r="Y173" s="544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11.111111111111112</v>
      </c>
      <c r="Y174" s="545">
        <f>IFERROR(Y171/H171,"0")+IFERROR(Y172/H172,"0")+IFERROR(Y173/H173,"0")</f>
        <v>12</v>
      </c>
      <c r="Z174" s="545">
        <f>IFERROR(IF(Z171="",0,Z171),"0")+IFERROR(IF(Z172="",0,Z172),"0")+IFERROR(IF(Z173="",0,Z173),"0")</f>
        <v>7.0800000000000002E-2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14.000000000000002</v>
      </c>
      <c r="Y175" s="545">
        <f>IFERROR(SUM(Y171:Y173),"0")</f>
        <v>15.120000000000001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200</v>
      </c>
      <c r="Y192" s="544">
        <f t="shared" ref="Y192:Y199" si="16">IFERROR(IF(X192="",0,CEILING((X192/$H192),1)*$H192),"")</f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207.77777777777777</v>
      </c>
      <c r="BN192" s="64">
        <f t="shared" ref="BN192:BN199" si="18">IFERROR(Y192*I192/H192,"0")</f>
        <v>213.18000000000004</v>
      </c>
      <c r="BO192" s="64">
        <f t="shared" ref="BO192:BO199" si="19">IFERROR(1/J192*(X192/H192),"0")</f>
        <v>0.28058361391694725</v>
      </c>
      <c r="BP192" s="64">
        <f t="shared" ref="BP192:BP199" si="20">IFERROR(1/J192*(Y192/H192),"0")</f>
        <v>0.2878787878787879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80</v>
      </c>
      <c r="Y193" s="544">
        <f t="shared" si="16"/>
        <v>81</v>
      </c>
      <c r="Z193" s="36">
        <f>IFERROR(IF(Y193=0,"",ROUNDUP(Y193/H193,0)*0.00902),"")</f>
        <v>0.1353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83.111111111111114</v>
      </c>
      <c r="BN193" s="64">
        <f t="shared" si="18"/>
        <v>84.15</v>
      </c>
      <c r="BO193" s="64">
        <f t="shared" si="19"/>
        <v>0.11223344556677889</v>
      </c>
      <c r="BP193" s="64">
        <f t="shared" si="20"/>
        <v>0.11363636363636363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550</v>
      </c>
      <c r="Y194" s="544">
        <f t="shared" si="16"/>
        <v>550.80000000000007</v>
      </c>
      <c r="Z194" s="36">
        <f>IFERROR(IF(Y194=0,"",ROUNDUP(Y194/H194,0)*0.00902),"")</f>
        <v>0.92003999999999997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571.3888888888888</v>
      </c>
      <c r="BN194" s="64">
        <f t="shared" si="18"/>
        <v>572.22000000000014</v>
      </c>
      <c r="BO194" s="64">
        <f t="shared" si="19"/>
        <v>0.77160493827160492</v>
      </c>
      <c r="BP194" s="64">
        <f t="shared" si="20"/>
        <v>0.77272727272727271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50</v>
      </c>
      <c r="Y195" s="544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135</v>
      </c>
      <c r="Y196" s="544">
        <f t="shared" si="16"/>
        <v>135</v>
      </c>
      <c r="Z196" s="36">
        <f>IFERROR(IF(Y196=0,"",ROUNDUP(Y196/H196,0)*0.00502),"")</f>
        <v>0.3765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144.75</v>
      </c>
      <c r="BN196" s="64">
        <f t="shared" si="18"/>
        <v>144.75</v>
      </c>
      <c r="BO196" s="64">
        <f t="shared" si="19"/>
        <v>0.32051282051282054</v>
      </c>
      <c r="BP196" s="64">
        <f t="shared" si="20"/>
        <v>0.32051282051282054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60</v>
      </c>
      <c r="Y197" s="544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63.333333333333329</v>
      </c>
      <c r="BN197" s="64">
        <f t="shared" si="18"/>
        <v>64.599999999999994</v>
      </c>
      <c r="BO197" s="64">
        <f t="shared" si="19"/>
        <v>0.14245014245014248</v>
      </c>
      <c r="BP197" s="64">
        <f t="shared" si="20"/>
        <v>0.14529914529914531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60</v>
      </c>
      <c r="Y198" s="544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45</v>
      </c>
      <c r="Y199" s="544">
        <f t="shared" si="16"/>
        <v>45</v>
      </c>
      <c r="Z199" s="36">
        <f>IFERROR(IF(Y199=0,"",ROUNDUP(Y199/H199,0)*0.00502),"")</f>
        <v>0.1255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47.5</v>
      </c>
      <c r="BN199" s="64">
        <f t="shared" si="18"/>
        <v>47.5</v>
      </c>
      <c r="BO199" s="64">
        <f t="shared" si="19"/>
        <v>0.10683760683760685</v>
      </c>
      <c r="BP199" s="64">
        <f t="shared" si="20"/>
        <v>0.10683760683760685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329.62962962962962</v>
      </c>
      <c r="Y200" s="545">
        <f>IFERROR(Y192/H192,"0")+IFERROR(Y193/H193,"0")+IFERROR(Y194/H194,"0")+IFERROR(Y195/H195,"0")+IFERROR(Y196/H196,"0")+IFERROR(Y197/H197,"0")+IFERROR(Y198/H198,"0")+IFERROR(Y199/H199,"0")</f>
        <v>333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2.3316600000000003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1180</v>
      </c>
      <c r="Y201" s="545">
        <f>IFERROR(SUM(Y192:Y199),"0")</f>
        <v>1193.4000000000001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450</v>
      </c>
      <c r="Y205" s="544">
        <f t="shared" si="21"/>
        <v>452.4</v>
      </c>
      <c r="Z205" s="36">
        <f>IFERROR(IF(Y205=0,"",ROUNDUP(Y205/H205,0)*0.01898),"")</f>
        <v>0.98696000000000006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476.84482758620697</v>
      </c>
      <c r="BN205" s="64">
        <f t="shared" si="23"/>
        <v>479.38799999999998</v>
      </c>
      <c r="BO205" s="64">
        <f t="shared" si="24"/>
        <v>0.80818965517241381</v>
      </c>
      <c r="BP205" s="64">
        <f t="shared" si="25"/>
        <v>0.8125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240</v>
      </c>
      <c r="Y206" s="544">
        <f t="shared" si="21"/>
        <v>240</v>
      </c>
      <c r="Z206" s="36">
        <f t="shared" ref="Z206:Z211" si="26">IFERROR(IF(Y206=0,"",ROUNDUP(Y206/H206,0)*0.00651),"")</f>
        <v>0.65100000000000002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267</v>
      </c>
      <c r="BN206" s="64">
        <f t="shared" si="23"/>
        <v>267</v>
      </c>
      <c r="BO206" s="64">
        <f t="shared" si="24"/>
        <v>0.5494505494505495</v>
      </c>
      <c r="BP206" s="64">
        <f t="shared" si="25"/>
        <v>0.5494505494505495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240</v>
      </c>
      <c r="Y208" s="544">
        <f t="shared" si="21"/>
        <v>240</v>
      </c>
      <c r="Z208" s="36">
        <f t="shared" si="26"/>
        <v>0.65100000000000002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265.20000000000005</v>
      </c>
      <c r="BN208" s="64">
        <f t="shared" si="23"/>
        <v>265.20000000000005</v>
      </c>
      <c r="BO208" s="64">
        <f t="shared" si="24"/>
        <v>0.5494505494505495</v>
      </c>
      <c r="BP208" s="64">
        <f t="shared" si="25"/>
        <v>0.5494505494505495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120</v>
      </c>
      <c r="Y210" s="544">
        <f t="shared" si="21"/>
        <v>120</v>
      </c>
      <c r="Z210" s="36">
        <f t="shared" si="26"/>
        <v>0.32550000000000001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240</v>
      </c>
      <c r="Y211" s="544">
        <f t="shared" si="21"/>
        <v>240</v>
      </c>
      <c r="Z211" s="36">
        <f t="shared" si="26"/>
        <v>0.65100000000000002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265.8</v>
      </c>
      <c r="BN211" s="64">
        <f t="shared" si="23"/>
        <v>265.8</v>
      </c>
      <c r="BO211" s="64">
        <f t="shared" si="24"/>
        <v>0.5494505494505495</v>
      </c>
      <c r="BP211" s="64">
        <f t="shared" si="25"/>
        <v>0.5494505494505495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401.72413793103448</v>
      </c>
      <c r="Y212" s="545">
        <f>IFERROR(Y203/H203,"0")+IFERROR(Y204/H204,"0")+IFERROR(Y205/H205,"0")+IFERROR(Y206/H206,"0")+IFERROR(Y207/H207,"0")+IFERROR(Y208/H208,"0")+IFERROR(Y209/H209,"0")+IFERROR(Y210/H210,"0")+IFERROR(Y211/H211,"0")</f>
        <v>402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3.26546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1290</v>
      </c>
      <c r="Y213" s="545">
        <f>IFERROR(SUM(Y203:Y211),"0")</f>
        <v>1292.4000000000001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40</v>
      </c>
      <c r="Y215" s="544">
        <f>IFERROR(IF(X215="",0,CEILING((X215/$H215),1)*$H215),"")</f>
        <v>40.799999999999997</v>
      </c>
      <c r="Z215" s="36">
        <f>IFERROR(IF(Y215=0,"",ROUNDUP(Y215/H215,0)*0.00651),"")</f>
        <v>0.11067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44.20000000000001</v>
      </c>
      <c r="BN215" s="64">
        <f>IFERROR(Y215*I215/H215,"0")</f>
        <v>45.084000000000003</v>
      </c>
      <c r="BO215" s="64">
        <f>IFERROR(1/J215*(X215/H215),"0")</f>
        <v>9.1575091575091583E-2</v>
      </c>
      <c r="BP215" s="64">
        <f>IFERROR(1/J215*(Y215/H215),"0")</f>
        <v>9.3406593406593408E-2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32</v>
      </c>
      <c r="Y216" s="544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30</v>
      </c>
      <c r="Y217" s="545">
        <f>IFERROR(Y215/H215,"0")+IFERROR(Y216/H216,"0")</f>
        <v>31</v>
      </c>
      <c r="Z217" s="545">
        <f>IFERROR(IF(Z215="",0,Z215),"0")+IFERROR(IF(Z216="",0,Z216),"0")</f>
        <v>0.20180999999999999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72</v>
      </c>
      <c r="Y218" s="545">
        <f>IFERROR(SUM(Y215:Y216),"0")</f>
        <v>74.400000000000006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30</v>
      </c>
      <c r="Y223" s="544">
        <f t="shared" si="27"/>
        <v>34.799999999999997</v>
      </c>
      <c r="Z223" s="36">
        <f>IFERROR(IF(Y223=0,"",ROUNDUP(Y223/H223,0)*0.01898),"")</f>
        <v>5.6940000000000004E-2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31.125000000000004</v>
      </c>
      <c r="BN223" s="64">
        <f t="shared" si="29"/>
        <v>36.104999999999997</v>
      </c>
      <c r="BO223" s="64">
        <f t="shared" si="30"/>
        <v>4.0409482758620691E-2</v>
      </c>
      <c r="BP223" s="64">
        <f t="shared" si="31"/>
        <v>4.6875E-2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20</v>
      </c>
      <c r="Y224" s="544">
        <f t="shared" si="27"/>
        <v>20</v>
      </c>
      <c r="Z224" s="36">
        <f t="shared" ref="Z224:Z229" si="32">IFERROR(IF(Y224=0,"",ROUNDUP(Y224/H224,0)*0.00902),"")</f>
        <v>4.5100000000000001E-2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21.05</v>
      </c>
      <c r="BN224" s="64">
        <f t="shared" si="29"/>
        <v>21.05</v>
      </c>
      <c r="BO224" s="64">
        <f t="shared" si="30"/>
        <v>3.787878787878788E-2</v>
      </c>
      <c r="BP224" s="64">
        <f t="shared" si="31"/>
        <v>3.787878787878788E-2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20</v>
      </c>
      <c r="Y228" s="544">
        <f t="shared" si="27"/>
        <v>20</v>
      </c>
      <c r="Z228" s="36">
        <f t="shared" si="32"/>
        <v>4.5100000000000001E-2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21.05</v>
      </c>
      <c r="BN228" s="64">
        <f t="shared" si="29"/>
        <v>21.05</v>
      </c>
      <c r="BO228" s="64">
        <f t="shared" si="30"/>
        <v>3.787878787878788E-2</v>
      </c>
      <c r="BP228" s="64">
        <f t="shared" si="31"/>
        <v>3.787878787878788E-2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12.586206896551724</v>
      </c>
      <c r="Y230" s="545">
        <f>IFERROR(Y221/H221,"0")+IFERROR(Y222/H222,"0")+IFERROR(Y223/H223,"0")+IFERROR(Y224/H224,"0")+IFERROR(Y225/H225,"0")+IFERROR(Y226/H226,"0")+IFERROR(Y227/H227,"0")+IFERROR(Y228/H228,"0")+IFERROR(Y229/H229,"0")</f>
        <v>13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0.14713999999999999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70</v>
      </c>
      <c r="Y231" s="545">
        <f>IFERROR(SUM(Y221:Y229),"0")</f>
        <v>74.8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18</v>
      </c>
      <c r="Y237" s="544">
        <f>IFERROR(IF(X237="",0,CEILING((X237/$H237),1)*$H237),"")</f>
        <v>18</v>
      </c>
      <c r="Z237" s="36">
        <f>IFERROR(IF(Y237=0,"",ROUNDUP(Y237/H237,0)*0.0059),"")</f>
        <v>5.8999999999999997E-2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19.750000000000004</v>
      </c>
      <c r="BN237" s="64">
        <f>IFERROR(Y237*I237/H237,"0")</f>
        <v>19.750000000000004</v>
      </c>
      <c r="BO237" s="64">
        <f>IFERROR(1/J237*(X237/H237),"0")</f>
        <v>4.6296296296296294E-2</v>
      </c>
      <c r="BP237" s="64">
        <f>IFERROR(1/J237*(Y237/H237),"0")</f>
        <v>4.6296296296296294E-2</v>
      </c>
    </row>
    <row r="238" spans="1:68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10</v>
      </c>
      <c r="Y238" s="545">
        <f>IFERROR(Y237/H237,"0")</f>
        <v>10</v>
      </c>
      <c r="Z238" s="545">
        <f>IFERROR(IF(Z237="",0,Z237),"0")</f>
        <v>5.8999999999999997E-2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18</v>
      </c>
      <c r="Y239" s="545">
        <f>IFERROR(SUM(Y237:Y237),"0")</f>
        <v>18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3.5</v>
      </c>
      <c r="Y242" s="544">
        <f>IFERROR(IF(X242="",0,CEILING((X242/$H242),1)*$H242),"")</f>
        <v>3.6</v>
      </c>
      <c r="Z242" s="36">
        <f>IFERROR(IF(Y242=0,"",ROUNDUP(Y242/H242,0)*0.0059),"")</f>
        <v>1.18E-2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3.8402777777777781</v>
      </c>
      <c r="BN242" s="64">
        <f>IFERROR(Y242*I242/H242,"0")</f>
        <v>3.95</v>
      </c>
      <c r="BO242" s="64">
        <f>IFERROR(1/J242*(X242/H242),"0")</f>
        <v>9.0020576131687232E-3</v>
      </c>
      <c r="BP242" s="64">
        <f>IFERROR(1/J242*(Y242/H242),"0")</f>
        <v>9.2592592592592587E-3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1.9444444444444444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3.5</v>
      </c>
      <c r="Y247" s="545">
        <f>IFERROR(SUM(Y241:Y245),"0")</f>
        <v>3.6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108</v>
      </c>
      <c r="Y268" s="544">
        <f>IFERROR(IF(X268="",0,CEILING((X268/$H268),1)*$H268),"")</f>
        <v>108</v>
      </c>
      <c r="Z268" s="36">
        <f>IFERROR(IF(Y268=0,"",ROUNDUP(Y268/H268,0)*0.00651),"")</f>
        <v>0.29294999999999999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119.34</v>
      </c>
      <c r="BN268" s="64">
        <f>IFERROR(Y268*I268/H268,"0")</f>
        <v>119.34</v>
      </c>
      <c r="BO268" s="64">
        <f>IFERROR(1/J268*(X268/H268),"0")</f>
        <v>0.24725274725274726</v>
      </c>
      <c r="BP268" s="64">
        <f>IFERROR(1/J268*(Y268/H268),"0")</f>
        <v>0.24725274725274726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120</v>
      </c>
      <c r="Y269" s="544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95</v>
      </c>
      <c r="Y270" s="545">
        <f>IFERROR(Y267/H267,"0")+IFERROR(Y268/H268,"0")+IFERROR(Y269/H269,"0")</f>
        <v>95</v>
      </c>
      <c r="Z270" s="545">
        <f>IFERROR(IF(Z267="",0,Z267),"0")+IFERROR(IF(Z268="",0,Z268),"0")+IFERROR(IF(Z269="",0,Z269),"0")</f>
        <v>0.61844999999999994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228</v>
      </c>
      <c r="Y271" s="545">
        <f>IFERROR(SUM(Y267:Y269),"0")</f>
        <v>228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126</v>
      </c>
      <c r="Y300" s="544">
        <f t="shared" si="33"/>
        <v>126</v>
      </c>
      <c r="Z300" s="36">
        <f>IFERROR(IF(Y300=0,"",ROUNDUP(Y300/H300,0)*0.00502),"")</f>
        <v>0.30120000000000002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132.00000000000003</v>
      </c>
      <c r="BN300" s="64">
        <f t="shared" si="35"/>
        <v>132.00000000000003</v>
      </c>
      <c r="BO300" s="64">
        <f t="shared" si="36"/>
        <v>0.25641025641025644</v>
      </c>
      <c r="BP300" s="64">
        <f t="shared" si="37"/>
        <v>0.25641025641025644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15</v>
      </c>
      <c r="Y302" s="544">
        <f t="shared" si="33"/>
        <v>16.2</v>
      </c>
      <c r="Z302" s="36">
        <f>IFERROR(IF(Y302=0,"",ROUNDUP(Y302/H302,0)*0.00651),"")</f>
        <v>5.8590000000000003E-2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16.900000000000002</v>
      </c>
      <c r="BN302" s="64">
        <f t="shared" si="35"/>
        <v>18.251999999999999</v>
      </c>
      <c r="BO302" s="64">
        <f t="shared" si="36"/>
        <v>4.5787545787545791E-2</v>
      </c>
      <c r="BP302" s="64">
        <f t="shared" si="37"/>
        <v>4.9450549450549455E-2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68.333333333333329</v>
      </c>
      <c r="Y303" s="545">
        <f>IFERROR(Y296/H296,"0")+IFERROR(Y297/H297,"0")+IFERROR(Y298/H298,"0")+IFERROR(Y299/H299,"0")+IFERROR(Y300/H300,"0")+IFERROR(Y301/H301,"0")+IFERROR(Y302/H302,"0")</f>
        <v>69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0.35979000000000005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141</v>
      </c>
      <c r="Y304" s="545">
        <f>IFERROR(SUM(Y296:Y302),"0")</f>
        <v>142.19999999999999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400</v>
      </c>
      <c r="Y315" s="544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250</v>
      </c>
      <c r="Y316" s="544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81.043956043956044</v>
      </c>
      <c r="Y317" s="545">
        <f>IFERROR(Y314/H314,"0")+IFERROR(Y315/H315,"0")+IFERROR(Y316/H316,"0")</f>
        <v>82</v>
      </c>
      <c r="Z317" s="545">
        <f>IFERROR(IF(Z314="",0,Z314),"0")+IFERROR(IF(Z315="",0,Z315),"0")+IFERROR(IF(Z316="",0,Z316),"0")</f>
        <v>1.5563600000000002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650</v>
      </c>
      <c r="Y318" s="545">
        <f>IFERROR(SUM(Y314:Y316),"0")</f>
        <v>657.59999999999991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17</v>
      </c>
      <c r="Y322" s="544">
        <f>IFERROR(IF(X322="",0,CEILING((X322/$H322),1)*$H322),"")</f>
        <v>17.849999999999998</v>
      </c>
      <c r="Z322" s="36">
        <f>IFERROR(IF(Y322=0,"",ROUNDUP(Y322/H322,0)*0.00651),"")</f>
        <v>4.5569999999999999E-2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19.700000000000003</v>
      </c>
      <c r="BN322" s="64">
        <f>IFERROR(Y322*I322/H322,"0")</f>
        <v>20.684999999999999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102</v>
      </c>
      <c r="Y323" s="544">
        <f>IFERROR(IF(X323="",0,CEILING((X323/$H323),1)*$H323),"")</f>
        <v>102</v>
      </c>
      <c r="Z323" s="36">
        <f>IFERROR(IF(Y323=0,"",ROUNDUP(Y323/H323,0)*0.00651),"")</f>
        <v>0.26040000000000002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115.2</v>
      </c>
      <c r="BN323" s="64">
        <f>IFERROR(Y323*I323/H323,"0")</f>
        <v>115.2</v>
      </c>
      <c r="BO323" s="64">
        <f>IFERROR(1/J323*(X323/H323),"0")</f>
        <v>0.2197802197802198</v>
      </c>
      <c r="BP323" s="64">
        <f>IFERROR(1/J323*(Y323/H323),"0")</f>
        <v>0.2197802197802198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46.666666666666664</v>
      </c>
      <c r="Y324" s="545">
        <f>IFERROR(Y320/H320,"0")+IFERROR(Y321/H321,"0")+IFERROR(Y322/H322,"0")+IFERROR(Y323/H323,"0")</f>
        <v>47</v>
      </c>
      <c r="Z324" s="545">
        <f>IFERROR(IF(Z320="",0,Z320),"0")+IFERROR(IF(Z321="",0,Z321),"0")+IFERROR(IF(Z322="",0,Z322),"0")+IFERROR(IF(Z323="",0,Z323),"0")</f>
        <v>0.30597000000000002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119</v>
      </c>
      <c r="Y325" s="545">
        <f>IFERROR(SUM(Y320:Y323),"0")</f>
        <v>119.85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100</v>
      </c>
      <c r="Y327" s="544">
        <f>IFERROR(IF(X327="",0,CEILING((X327/$H327),1)*$H327),"")</f>
        <v>100</v>
      </c>
      <c r="Z327" s="36">
        <f>IFERROR(IF(Y327=0,"",ROUNDUP(Y327/H327,0)*0.00474),"")</f>
        <v>0.23700000000000002</v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112.00000000000001</v>
      </c>
      <c r="BN327" s="64">
        <f>IFERROR(Y327*I327/H327,"0")</f>
        <v>112.00000000000001</v>
      </c>
      <c r="BO327" s="64">
        <f>IFERROR(1/J327*(X327/H327),"0")</f>
        <v>0.21008403361344538</v>
      </c>
      <c r="BP327" s="64">
        <f>IFERROR(1/J327*(Y327/H327),"0")</f>
        <v>0.21008403361344538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100</v>
      </c>
      <c r="Y329" s="544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100</v>
      </c>
      <c r="Y330" s="545">
        <f>IFERROR(Y327/H327,"0")+IFERROR(Y328/H328,"0")+IFERROR(Y329/H329,"0")</f>
        <v>100</v>
      </c>
      <c r="Z330" s="545">
        <f>IFERROR(IF(Z327="",0,Z327),"0")+IFERROR(IF(Z328="",0,Z328),"0")+IFERROR(IF(Z329="",0,Z329),"0")</f>
        <v>0.47400000000000003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200</v>
      </c>
      <c r="Y331" s="545">
        <f>IFERROR(SUM(Y327:Y329),"0")</f>
        <v>200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944.99999999999989</v>
      </c>
      <c r="Y335" s="544">
        <f>IFERROR(IF(X335="",0,CEILING((X335/$H335),1)*$H335),"")</f>
        <v>945</v>
      </c>
      <c r="Z335" s="36">
        <f>IFERROR(IF(Y335=0,"",ROUNDUP(Y335/H335,0)*0.00651),"")</f>
        <v>2.9295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1058.3999999999996</v>
      </c>
      <c r="BN335" s="64">
        <f>IFERROR(Y335*I335/H335,"0")</f>
        <v>1058.3999999999999</v>
      </c>
      <c r="BO335" s="64">
        <f>IFERROR(1/J335*(X335/H335),"0")</f>
        <v>2.4725274725274726</v>
      </c>
      <c r="BP335" s="64">
        <f>IFERROR(1/J335*(Y335/H335),"0")</f>
        <v>2.4725274725274726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665</v>
      </c>
      <c r="Y336" s="544">
        <f>IFERROR(IF(X336="",0,CEILING((X336/$H336),1)*$H336),"")</f>
        <v>665.7</v>
      </c>
      <c r="Z336" s="36">
        <f>IFERROR(IF(Y336=0,"",ROUNDUP(Y336/H336,0)*0.00651),"")</f>
        <v>2.0636700000000001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740.99999999999989</v>
      </c>
      <c r="BN336" s="64">
        <f>IFERROR(Y336*I336/H336,"0")</f>
        <v>741.78</v>
      </c>
      <c r="BO336" s="64">
        <f>IFERROR(1/J336*(X336/H336),"0")</f>
        <v>1.73992673992674</v>
      </c>
      <c r="BP336" s="64">
        <f>IFERROR(1/J336*(Y336/H336),"0")</f>
        <v>1.7417582417582418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766.66666666666652</v>
      </c>
      <c r="Y337" s="545">
        <f>IFERROR(Y334/H334,"0")+IFERROR(Y335/H335,"0")+IFERROR(Y336/H336,"0")</f>
        <v>767</v>
      </c>
      <c r="Z337" s="545">
        <f>IFERROR(IF(Z334="",0,Z334),"0")+IFERROR(IF(Z335="",0,Z335),"0")+IFERROR(IF(Z336="",0,Z336),"0")</f>
        <v>4.9931700000000001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1610</v>
      </c>
      <c r="Y338" s="545">
        <f>IFERROR(SUM(Y334:Y336),"0")</f>
        <v>1610.7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1600</v>
      </c>
      <c r="Y342" s="544">
        <f t="shared" ref="Y342:Y348" si="38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1651.2</v>
      </c>
      <c r="BN342" s="64">
        <f t="shared" ref="BN342:BN348" si="40">IFERROR(Y342*I342/H342,"0")</f>
        <v>1656.3600000000001</v>
      </c>
      <c r="BO342" s="64">
        <f t="shared" ref="BO342:BO348" si="41">IFERROR(1/J342*(X342/H342),"0")</f>
        <v>2.2222222222222223</v>
      </c>
      <c r="BP342" s="64">
        <f t="shared" ref="BP342:BP348" si="42">IFERROR(1/J342*(Y342/H342),"0")</f>
        <v>2.2291666666666665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800</v>
      </c>
      <c r="Y343" s="544">
        <f t="shared" si="38"/>
        <v>810</v>
      </c>
      <c r="Z343" s="36">
        <f>IFERROR(IF(Y343=0,"",ROUNDUP(Y343/H343,0)*0.02175),"")</f>
        <v>1.1744999999999999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825.6</v>
      </c>
      <c r="BN343" s="64">
        <f t="shared" si="40"/>
        <v>835.92000000000007</v>
      </c>
      <c r="BO343" s="64">
        <f t="shared" si="41"/>
        <v>1.1111111111111112</v>
      </c>
      <c r="BP343" s="64">
        <f t="shared" si="42"/>
        <v>1.125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1000</v>
      </c>
      <c r="Y344" s="544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350</v>
      </c>
      <c r="Y345" s="544">
        <f t="shared" si="38"/>
        <v>360</v>
      </c>
      <c r="Z345" s="36">
        <f>IFERROR(IF(Y345=0,"",ROUNDUP(Y345/H345,0)*0.02175),"")</f>
        <v>0.52200000000000002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361.2</v>
      </c>
      <c r="BN345" s="64">
        <f t="shared" si="40"/>
        <v>371.52000000000004</v>
      </c>
      <c r="BO345" s="64">
        <f t="shared" si="41"/>
        <v>0.48611111111111105</v>
      </c>
      <c r="BP345" s="64">
        <f t="shared" si="42"/>
        <v>0.5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15</v>
      </c>
      <c r="Y348" s="544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253.00000000000003</v>
      </c>
      <c r="Y349" s="545">
        <f>IFERROR(Y342/H342,"0")+IFERROR(Y343/H343,"0")+IFERROR(Y344/H344,"0")+IFERROR(Y345/H345,"0")+IFERROR(Y346/H346,"0")+IFERROR(Y347/H347,"0")+IFERROR(Y348/H348,"0")</f>
        <v>255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5.5080599999999995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3765</v>
      </c>
      <c r="Y350" s="545">
        <f>IFERROR(SUM(Y342:Y348),"0")</f>
        <v>3795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1100</v>
      </c>
      <c r="Y352" s="544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8</v>
      </c>
      <c r="Y353" s="544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75.333333333333329</v>
      </c>
      <c r="Y354" s="545">
        <f>IFERROR(Y352/H352,"0")+IFERROR(Y353/H353,"0")</f>
        <v>76</v>
      </c>
      <c r="Z354" s="545">
        <f>IFERROR(IF(Z352="",0,Z352),"0")+IFERROR(IF(Z353="",0,Z353),"0")</f>
        <v>1.62754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1108</v>
      </c>
      <c r="Y355" s="545">
        <f>IFERROR(SUM(Y352:Y353),"0")</f>
        <v>1118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80</v>
      </c>
      <c r="Y368" s="544">
        <f>IFERROR(IF(X368="",0,CEILING((X368/$H368),1)*$H368),"")</f>
        <v>84</v>
      </c>
      <c r="Z368" s="36">
        <f>IFERROR(IF(Y368=0,"",ROUNDUP(Y368/H368,0)*0.01898),"")</f>
        <v>0.13286000000000001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82.9</v>
      </c>
      <c r="BN368" s="64">
        <f>IFERROR(Y368*I368/H368,"0")</f>
        <v>87.045000000000002</v>
      </c>
      <c r="BO368" s="64">
        <f>IFERROR(1/J368*(X368/H368),"0")</f>
        <v>0.10416666666666667</v>
      </c>
      <c r="BP368" s="64">
        <f>IFERROR(1/J368*(Y368/H368),"0")</f>
        <v>0.109375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6.666666666666667</v>
      </c>
      <c r="Y370" s="545">
        <f>IFERROR(Y367/H367,"0")+IFERROR(Y368/H368,"0")+IFERROR(Y369/H369,"0")</f>
        <v>7</v>
      </c>
      <c r="Z370" s="545">
        <f>IFERROR(IF(Z367="",0,Z367),"0")+IFERROR(IF(Z368="",0,Z368),"0")+IFERROR(IF(Z369="",0,Z369),"0")</f>
        <v>0.13286000000000001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80</v>
      </c>
      <c r="Y371" s="545">
        <f>IFERROR(SUM(Y367:Y369),"0")</f>
        <v>84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hidden="1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70</v>
      </c>
      <c r="Y393" s="544">
        <f t="shared" si="43"/>
        <v>71.400000000000006</v>
      </c>
      <c r="Z393" s="36">
        <f t="shared" si="48"/>
        <v>0.17068</v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74.333333333333329</v>
      </c>
      <c r="BN393" s="64">
        <f t="shared" si="45"/>
        <v>75.820000000000007</v>
      </c>
      <c r="BO393" s="64">
        <f t="shared" si="46"/>
        <v>0.14245014245014245</v>
      </c>
      <c r="BP393" s="64">
        <f t="shared" si="47"/>
        <v>0.14529914529914531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24.5</v>
      </c>
      <c r="Y394" s="544">
        <f t="shared" si="43"/>
        <v>25.200000000000003</v>
      </c>
      <c r="Z394" s="36">
        <f t="shared" si="48"/>
        <v>6.0240000000000002E-2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26.016666666666666</v>
      </c>
      <c r="BN394" s="64">
        <f t="shared" si="45"/>
        <v>26.76</v>
      </c>
      <c r="BO394" s="64">
        <f t="shared" si="46"/>
        <v>4.9857549857549859E-2</v>
      </c>
      <c r="BP394" s="64">
        <f t="shared" si="47"/>
        <v>5.1282051282051287E-2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35</v>
      </c>
      <c r="Y396" s="544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61.666666666666657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63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0.31625999999999999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129.5</v>
      </c>
      <c r="Y399" s="545">
        <f>IFERROR(SUM(Y388:Y397),"0")</f>
        <v>132.30000000000001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14</v>
      </c>
      <c r="Y414" s="544">
        <f>IFERROR(IF(X414="",0,CEILING((X414/$H414),1)*$H414),"")</f>
        <v>14.700000000000001</v>
      </c>
      <c r="Z414" s="36">
        <f>IFERROR(IF(Y414=0,"",ROUNDUP(Y414/H414,0)*0.00502),"")</f>
        <v>3.5140000000000005E-2</v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14.866666666666665</v>
      </c>
      <c r="BN414" s="64">
        <f>IFERROR(Y414*I414/H414,"0")</f>
        <v>15.61</v>
      </c>
      <c r="BO414" s="64">
        <f>IFERROR(1/J414*(X414/H414),"0")</f>
        <v>2.8490028490028491E-2</v>
      </c>
      <c r="BP414" s="64">
        <f>IFERROR(1/J414*(Y414/H414),"0")</f>
        <v>2.9914529914529919E-2</v>
      </c>
    </row>
    <row r="415" spans="1:68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6.6666666666666661</v>
      </c>
      <c r="Y415" s="545">
        <f>IFERROR(Y411/H411,"0")+IFERROR(Y412/H412,"0")+IFERROR(Y413/H413,"0")+IFERROR(Y414/H414,"0")</f>
        <v>7</v>
      </c>
      <c r="Z415" s="545">
        <f>IFERROR(IF(Z411="",0,Z411),"0")+IFERROR(IF(Z412="",0,Z412),"0")+IFERROR(IF(Z413="",0,Z413),"0")+IFERROR(IF(Z414="",0,Z414),"0")</f>
        <v>3.5140000000000005E-2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14</v>
      </c>
      <c r="Y416" s="545">
        <f>IFERROR(SUM(Y411:Y414),"0")</f>
        <v>14.700000000000001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40</v>
      </c>
      <c r="Y419" s="544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33.333333333333336</v>
      </c>
      <c r="Y420" s="545">
        <f>IFERROR(Y419/H419,"0")</f>
        <v>34</v>
      </c>
      <c r="Z420" s="545">
        <f>IFERROR(IF(Z419="",0,Z419),"0")</f>
        <v>0.22134000000000001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40</v>
      </c>
      <c r="Y421" s="545">
        <f>IFERROR(SUM(Y419:Y419),"0")</f>
        <v>40.799999999999997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70</v>
      </c>
      <c r="Y430" s="544">
        <f t="shared" ref="Y430:Y440" si="49">IFERROR(IF(X430="",0,CEILING((X430/$H430),1)*$H430),"")</f>
        <v>73.92</v>
      </c>
      <c r="Z430" s="36">
        <f t="shared" ref="Z430:Z435" si="50">IFERROR(IF(Y430=0,"",ROUNDUP(Y430/H430,0)*0.01196),"")</f>
        <v>0.16744000000000001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74.772727272727266</v>
      </c>
      <c r="BN430" s="64">
        <f t="shared" ref="BN430:BN440" si="52">IFERROR(Y430*I430/H430,"0")</f>
        <v>78.959999999999994</v>
      </c>
      <c r="BO430" s="64">
        <f t="shared" ref="BO430:BO440" si="53">IFERROR(1/J430*(X430/H430),"0")</f>
        <v>0.12747668997668998</v>
      </c>
      <c r="BP430" s="64">
        <f t="shared" ref="BP430:BP440" si="54">IFERROR(1/J430*(Y430/H430),"0")</f>
        <v>0.13461538461538464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100</v>
      </c>
      <c r="Y432" s="544">
        <f t="shared" si="49"/>
        <v>100.32000000000001</v>
      </c>
      <c r="Z432" s="36">
        <f t="shared" si="50"/>
        <v>0.22724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3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100</v>
      </c>
      <c r="Y435" s="544">
        <f t="shared" si="49"/>
        <v>100.32000000000001</v>
      </c>
      <c r="Z435" s="36">
        <f t="shared" si="50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66</v>
      </c>
      <c r="Y437" s="544">
        <f t="shared" si="49"/>
        <v>67.2</v>
      </c>
      <c r="Z437" s="36">
        <f>IFERROR(IF(Y437=0,"",ROUNDUP(Y437/H437,0)*0.00902),"")</f>
        <v>0.12628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95.287500000000009</v>
      </c>
      <c r="BN437" s="64">
        <f t="shared" si="52"/>
        <v>97.02000000000001</v>
      </c>
      <c r="BO437" s="64">
        <f t="shared" si="53"/>
        <v>0.10416666666666667</v>
      </c>
      <c r="BP437" s="64">
        <f t="shared" si="54"/>
        <v>0.10606060606060608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24</v>
      </c>
      <c r="Y440" s="544">
        <f t="shared" si="49"/>
        <v>24</v>
      </c>
      <c r="Z440" s="36">
        <f>IFERROR(IF(Y440=0,"",ROUNDUP(Y440/H440,0)*0.00937),"")</f>
        <v>4.6850000000000003E-2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34.799999999999997</v>
      </c>
      <c r="BN440" s="64">
        <f t="shared" si="52"/>
        <v>34.799999999999997</v>
      </c>
      <c r="BO440" s="64">
        <f t="shared" si="53"/>
        <v>4.1666666666666664E-2</v>
      </c>
      <c r="BP440" s="64">
        <f t="shared" si="54"/>
        <v>4.1666666666666664E-2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69.886363636363626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71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0.79505000000000003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360</v>
      </c>
      <c r="Y442" s="545">
        <f>IFERROR(SUM(Y430:Y440),"0")</f>
        <v>365.76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120</v>
      </c>
      <c r="Y444" s="544">
        <f>IFERROR(IF(X444="",0,CEILING((X444/$H444),1)*$H444),"")</f>
        <v>121.44000000000001</v>
      </c>
      <c r="Z444" s="36">
        <f>IFERROR(IF(Y444=0,"",ROUNDUP(Y444/H444,0)*0.01196),"")</f>
        <v>0.27507999999999999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128.18181818181816</v>
      </c>
      <c r="BN444" s="64">
        <f>IFERROR(Y444*I444/H444,"0")</f>
        <v>129.72</v>
      </c>
      <c r="BO444" s="64">
        <f>IFERROR(1/J444*(X444/H444),"0")</f>
        <v>0.21853146853146854</v>
      </c>
      <c r="BP444" s="64">
        <f>IFERROR(1/J444*(Y444/H444),"0")</f>
        <v>0.22115384615384617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22.727272727272727</v>
      </c>
      <c r="Y447" s="545">
        <f>IFERROR(Y444/H444,"0")+IFERROR(Y445/H445,"0")+IFERROR(Y446/H446,"0")</f>
        <v>23</v>
      </c>
      <c r="Z447" s="545">
        <f>IFERROR(IF(Z444="",0,Z444),"0")+IFERROR(IF(Z445="",0,Z445),"0")+IFERROR(IF(Z446="",0,Z446),"0")</f>
        <v>0.27507999999999999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120</v>
      </c>
      <c r="Y448" s="545">
        <f>IFERROR(SUM(Y444:Y446),"0")</f>
        <v>121.44000000000001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50</v>
      </c>
      <c r="Y450" s="544">
        <f t="shared" ref="Y450:Y455" si="55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53.409090909090907</v>
      </c>
      <c r="BN450" s="64">
        <f t="shared" ref="BN450:BN455" si="57">IFERROR(Y450*I450/H450,"0")</f>
        <v>56.400000000000006</v>
      </c>
      <c r="BO450" s="64">
        <f t="shared" ref="BO450:BO455" si="58">IFERROR(1/J450*(X450/H450),"0")</f>
        <v>9.1054778554778545E-2</v>
      </c>
      <c r="BP450" s="64">
        <f t="shared" ref="BP450:BP455" si="59">IFERROR(1/J450*(Y450/H450),"0")</f>
        <v>9.6153846153846159E-2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100</v>
      </c>
      <c r="Y451" s="544">
        <f t="shared" si="55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106.81818181818181</v>
      </c>
      <c r="BN451" s="64">
        <f t="shared" si="57"/>
        <v>107.16</v>
      </c>
      <c r="BO451" s="64">
        <f t="shared" si="58"/>
        <v>0.18210955710955709</v>
      </c>
      <c r="BP451" s="64">
        <f t="shared" si="59"/>
        <v>0.18269230769230771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80</v>
      </c>
      <c r="Y452" s="544">
        <f t="shared" si="55"/>
        <v>84.48</v>
      </c>
      <c r="Z452" s="36">
        <f>IFERROR(IF(Y452=0,"",ROUNDUP(Y452/H452,0)*0.01196),"")</f>
        <v>0.19136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85.454545454545453</v>
      </c>
      <c r="BN452" s="64">
        <f t="shared" si="57"/>
        <v>90.24</v>
      </c>
      <c r="BO452" s="64">
        <f t="shared" si="58"/>
        <v>0.14568764568764569</v>
      </c>
      <c r="BP452" s="64">
        <f t="shared" si="59"/>
        <v>0.15384615384615385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24</v>
      </c>
      <c r="Y453" s="544">
        <f t="shared" si="55"/>
        <v>24</v>
      </c>
      <c r="Z453" s="36">
        <f>IFERROR(IF(Y453=0,"",ROUNDUP(Y453/H453,0)*0.00902),"")</f>
        <v>4.5100000000000001E-2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34.65</v>
      </c>
      <c r="BN453" s="64">
        <f t="shared" si="57"/>
        <v>34.65</v>
      </c>
      <c r="BO453" s="64">
        <f t="shared" si="58"/>
        <v>3.787878787878788E-2</v>
      </c>
      <c r="BP453" s="64">
        <f t="shared" si="59"/>
        <v>3.787878787878788E-2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18</v>
      </c>
      <c r="Y454" s="544">
        <f t="shared" si="55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25.087500000000002</v>
      </c>
      <c r="BN454" s="64">
        <f t="shared" si="57"/>
        <v>26.76</v>
      </c>
      <c r="BO454" s="64">
        <f t="shared" si="58"/>
        <v>2.8409090909090912E-2</v>
      </c>
      <c r="BP454" s="64">
        <f t="shared" si="59"/>
        <v>3.0303030303030304E-2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78</v>
      </c>
      <c r="Y455" s="544">
        <f t="shared" si="55"/>
        <v>81.599999999999994</v>
      </c>
      <c r="Z455" s="36">
        <f>IFERROR(IF(Y455=0,"",ROUNDUP(Y455/H455,0)*0.00902),"")</f>
        <v>0.15334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108.71250000000002</v>
      </c>
      <c r="BN455" s="64">
        <f t="shared" si="57"/>
        <v>113.73</v>
      </c>
      <c r="BO455" s="64">
        <f t="shared" si="58"/>
        <v>0.12310606060606061</v>
      </c>
      <c r="BP455" s="64">
        <f t="shared" si="59"/>
        <v>0.12878787878787878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68.560606060606062</v>
      </c>
      <c r="Y456" s="545">
        <f>IFERROR(Y450/H450,"0")+IFERROR(Y451/H451,"0")+IFERROR(Y452/H452,"0")+IFERROR(Y453/H453,"0")+IFERROR(Y454/H454,"0")+IFERROR(Y455/H455,"0")</f>
        <v>71</v>
      </c>
      <c r="Z456" s="545">
        <f>IFERROR(IF(Z450="",0,Z450),"0")+IFERROR(IF(Z451="",0,Z451),"0")+IFERROR(IF(Z452="",0,Z452),"0")+IFERROR(IF(Z453="",0,Z453),"0")+IFERROR(IF(Z454="",0,Z454),"0")+IFERROR(IF(Z455="",0,Z455),"0")</f>
        <v>0.77272000000000007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350</v>
      </c>
      <c r="Y457" s="545">
        <f>IFERROR(SUM(Y450:Y455),"0")</f>
        <v>362.4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20</v>
      </c>
      <c r="Y469" s="544">
        <f>IFERROR(IF(X469="",0,CEILING((X469/$H469),1)*$H469),"")</f>
        <v>24</v>
      </c>
      <c r="Z469" s="36">
        <f>IFERROR(IF(Y469=0,"",ROUNDUP(Y469/H469,0)*0.01898),"")</f>
        <v>3.7960000000000001E-2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20.725000000000001</v>
      </c>
      <c r="BN469" s="64">
        <f>IFERROR(Y469*I469/H469,"0")</f>
        <v>24.87</v>
      </c>
      <c r="BO469" s="64">
        <f>IFERROR(1/J469*(X469/H469),"0")</f>
        <v>2.6041666666666668E-2</v>
      </c>
      <c r="BP469" s="64">
        <f>IFERROR(1/J469*(Y469/H469),"0")</f>
        <v>3.125E-2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1.6666666666666667</v>
      </c>
      <c r="Y471" s="545">
        <f>IFERROR(Y467/H467,"0")+IFERROR(Y468/H468,"0")+IFERROR(Y469/H469,"0")+IFERROR(Y470/H470,"0")</f>
        <v>2</v>
      </c>
      <c r="Z471" s="545">
        <f>IFERROR(IF(Z467="",0,Z467),"0")+IFERROR(IF(Z468="",0,Z468),"0")+IFERROR(IF(Z469="",0,Z469),"0")+IFERROR(IF(Z470="",0,Z470),"0")</f>
        <v>3.7960000000000001E-2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20</v>
      </c>
      <c r="Y472" s="545">
        <f>IFERROR(SUM(Y467:Y470),"0")</f>
        <v>24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200</v>
      </c>
      <c r="Y485" s="544">
        <f>IFERROR(IF(X485="",0,CEILING((X485/$H485),1)*$H485),"")</f>
        <v>207</v>
      </c>
      <c r="Z485" s="36">
        <f>IFERROR(IF(Y485=0,"",ROUNDUP(Y485/H485,0)*0.01898),"")</f>
        <v>0.43653999999999998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211.53333333333333</v>
      </c>
      <c r="BN485" s="64">
        <f>IFERROR(Y485*I485/H485,"0")</f>
        <v>218.93700000000001</v>
      </c>
      <c r="BO485" s="64">
        <f>IFERROR(1/J485*(X485/H485),"0")</f>
        <v>0.34722222222222221</v>
      </c>
      <c r="BP485" s="64">
        <f>IFERROR(1/J485*(Y485/H485),"0")</f>
        <v>0.359375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22.222222222222221</v>
      </c>
      <c r="Y486" s="545">
        <f>IFERROR(Y485/H485,"0")</f>
        <v>23</v>
      </c>
      <c r="Z486" s="545">
        <f>IFERROR(IF(Z485="",0,Z485),"0")</f>
        <v>0.43653999999999998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200</v>
      </c>
      <c r="Y487" s="545">
        <f>IFERROR(SUM(Y485:Y485),"0")</f>
        <v>207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15899.8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16065.29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16983.907241468623</v>
      </c>
      <c r="Y499" s="545">
        <f>IFERROR(SUM(BN22:BN495),"0")</f>
        <v>17160.516000000003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29</v>
      </c>
      <c r="Y500" s="38">
        <f>ROUNDUP(SUM(BP22:BP495),0)</f>
        <v>30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17708.907241468623</v>
      </c>
      <c r="Y501" s="545">
        <f>GrossWeightTotalR+PalletQtyTotalR*25</f>
        <v>17910.516000000003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3666.2358421697486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3694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33.707050000000002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186.4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823.80000000000007</v>
      </c>
      <c r="E508" s="46">
        <f>IFERROR(Y87*1,"0")+IFERROR(Y88*1,"0")+IFERROR(Y89*1,"0")+IFERROR(Y93*1,"0")+IFERROR(Y94*1,"0")+IFERROR(Y95*1,"0")+IFERROR(Y96*1,"0")</f>
        <v>1089.9000000000001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1103.4000000000001</v>
      </c>
      <c r="G508" s="46">
        <f>IFERROR(Y126*1,"0")+IFERROR(Y127*1,"0")+IFERROR(Y131*1,"0")+IFERROR(Y132*1,"0")+IFERROR(Y136*1,"0")+IFERROR(Y137*1,"0")</f>
        <v>243.92000000000002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737.52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2560.2000000000003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96.399999999999991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228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1119.6500000000001</v>
      </c>
      <c r="S508" s="46">
        <f>IFERROR(Y334*1,"0")+IFERROR(Y335*1,"0")+IFERROR(Y336*1,"0")</f>
        <v>1610.7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4913</v>
      </c>
      <c r="U508" s="46">
        <f>IFERROR(Y367*1,"0")+IFERROR(Y368*1,"0")+IFERROR(Y369*1,"0")+IFERROR(Y373*1,"0")+IFERROR(Y377*1,"0")+IFERROR(Y378*1,"0")+IFERROR(Y382*1,"0")</f>
        <v>84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132.30000000000001</v>
      </c>
      <c r="W508" s="46">
        <f>IFERROR(Y407*1,"0")+IFERROR(Y411*1,"0")+IFERROR(Y412*1,"0")+IFERROR(Y413*1,"0")+IFERROR(Y414*1,"0")</f>
        <v>14.700000000000001</v>
      </c>
      <c r="X508" s="46">
        <f>IFERROR(Y419*1,"0")</f>
        <v>40.799999999999997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849.60000000000014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231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08,00"/>
        <filter val="1 180,00"/>
        <filter val="1 290,00"/>
        <filter val="1 600,00"/>
        <filter val="1 610,00"/>
        <filter val="1,67"/>
        <filter val="1,94"/>
        <filter val="10,00"/>
        <filter val="100,00"/>
        <filter val="102,00"/>
        <filter val="108,00"/>
        <filter val="109,26"/>
        <filter val="11,11"/>
        <filter val="113,89"/>
        <filter val="119,00"/>
        <filter val="12,59"/>
        <filter val="120,00"/>
        <filter val="126,00"/>
        <filter val="129,50"/>
        <filter val="135,00"/>
        <filter val="14,00"/>
        <filter val="140,00"/>
        <filter val="141,00"/>
        <filter val="15 899,80"/>
        <filter val="15,00"/>
        <filter val="150,00"/>
        <filter val="154,32"/>
        <filter val="16 983,91"/>
        <filter val="17 708,91"/>
        <filter val="17,00"/>
        <filter val="170,00"/>
        <filter val="175,00"/>
        <filter val="18,00"/>
        <filter val="180,00"/>
        <filter val="19,80"/>
        <filter val="20,00"/>
        <filter val="200,00"/>
        <filter val="212,10"/>
        <filter val="22,22"/>
        <filter val="22,50"/>
        <filter val="22,73"/>
        <filter val="228,00"/>
        <filter val="24,00"/>
        <filter val="24,50"/>
        <filter val="240,00"/>
        <filter val="25,00"/>
        <filter val="250,00"/>
        <filter val="253,00"/>
        <filter val="260,00"/>
        <filter val="268,10"/>
        <filter val="270,00"/>
        <filter val="29"/>
        <filter val="3 666,24"/>
        <filter val="3 765,00"/>
        <filter val="3,50"/>
        <filter val="30,00"/>
        <filter val="32,00"/>
        <filter val="32,41"/>
        <filter val="329,63"/>
        <filter val="33,33"/>
        <filter val="335,00"/>
        <filter val="35,00"/>
        <filter val="350,00"/>
        <filter val="360,00"/>
        <filter val="37,50"/>
        <filter val="40,00"/>
        <filter val="400,00"/>
        <filter val="401,72"/>
        <filter val="420,00"/>
        <filter val="45,00"/>
        <filter val="450,00"/>
        <filter val="46,67"/>
        <filter val="48,52"/>
        <filter val="50,00"/>
        <filter val="530,00"/>
        <filter val="550,00"/>
        <filter val="6,67"/>
        <filter val="60,00"/>
        <filter val="61,67"/>
        <filter val="650,00"/>
        <filter val="66,00"/>
        <filter val="665,00"/>
        <filter val="68,33"/>
        <filter val="68,56"/>
        <filter val="69,89"/>
        <filter val="7,00"/>
        <filter val="7,69"/>
        <filter val="70,00"/>
        <filter val="713,00"/>
        <filter val="72,00"/>
        <filter val="734,00"/>
        <filter val="75,33"/>
        <filter val="766,67"/>
        <filter val="78,00"/>
        <filter val="8,00"/>
        <filter val="80,00"/>
        <filter val="800,00"/>
        <filter val="81,04"/>
        <filter val="945,00"/>
        <filter val="95,00"/>
        <filter val="98,00"/>
        <filter val="99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2025-10-02T11:01:03Z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