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"/>
    </mc:Choice>
  </mc:AlternateContent>
  <xr:revisionPtr revIDLastSave="0" documentId="13_ncr:1_{9A51F5ED-0C91-465F-8CA6-4F42D7ABBF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  <externalReference r:id="rId3"/>
  </externalReferences>
  <definedNames>
    <definedName name="_xlnm._FilterDatabase" localSheetId="0" hidden="1">Sheet!$A$3:$AL$100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" i="1" l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6" i="1"/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6" i="1"/>
  <c r="T5" i="1" l="1"/>
  <c r="S5" i="1"/>
  <c r="M7" i="1" l="1"/>
  <c r="U7" i="1" s="1"/>
  <c r="V7" i="1" s="1"/>
  <c r="M8" i="1"/>
  <c r="U8" i="1" s="1"/>
  <c r="V8" i="1" s="1"/>
  <c r="M9" i="1"/>
  <c r="U9" i="1" s="1"/>
  <c r="V9" i="1" s="1"/>
  <c r="M10" i="1"/>
  <c r="U10" i="1" s="1"/>
  <c r="V10" i="1" s="1"/>
  <c r="M11" i="1"/>
  <c r="U11" i="1" s="1"/>
  <c r="V11" i="1" s="1"/>
  <c r="M12" i="1"/>
  <c r="U12" i="1" s="1"/>
  <c r="M13" i="1"/>
  <c r="U13" i="1" s="1"/>
  <c r="V13" i="1" s="1"/>
  <c r="M14" i="1"/>
  <c r="U14" i="1" s="1"/>
  <c r="M15" i="1"/>
  <c r="U15" i="1" s="1"/>
  <c r="V15" i="1" s="1"/>
  <c r="M16" i="1"/>
  <c r="U16" i="1" s="1"/>
  <c r="V16" i="1" s="1"/>
  <c r="M17" i="1"/>
  <c r="U17" i="1" s="1"/>
  <c r="M18" i="1"/>
  <c r="U18" i="1" s="1"/>
  <c r="V18" i="1" s="1"/>
  <c r="M19" i="1"/>
  <c r="U19" i="1" s="1"/>
  <c r="M20" i="1"/>
  <c r="U20" i="1" s="1"/>
  <c r="M21" i="1"/>
  <c r="U21" i="1" s="1"/>
  <c r="V21" i="1" s="1"/>
  <c r="M22" i="1"/>
  <c r="U22" i="1" s="1"/>
  <c r="V22" i="1" s="1"/>
  <c r="M23" i="1"/>
  <c r="U23" i="1" s="1"/>
  <c r="V23" i="1" s="1"/>
  <c r="M24" i="1"/>
  <c r="U24" i="1" s="1"/>
  <c r="M25" i="1"/>
  <c r="U25" i="1" s="1"/>
  <c r="V25" i="1" s="1"/>
  <c r="M26" i="1"/>
  <c r="U26" i="1" s="1"/>
  <c r="M27" i="1"/>
  <c r="U27" i="1" s="1"/>
  <c r="M28" i="1"/>
  <c r="U28" i="1" s="1"/>
  <c r="V28" i="1" s="1"/>
  <c r="M29" i="1"/>
  <c r="U29" i="1" s="1"/>
  <c r="M30" i="1"/>
  <c r="U30" i="1" s="1"/>
  <c r="M31" i="1"/>
  <c r="U31" i="1" s="1"/>
  <c r="M32" i="1"/>
  <c r="U32" i="1" s="1"/>
  <c r="M33" i="1"/>
  <c r="U33" i="1" s="1"/>
  <c r="M34" i="1"/>
  <c r="U34" i="1" s="1"/>
  <c r="V34" i="1" s="1"/>
  <c r="M35" i="1"/>
  <c r="U35" i="1" s="1"/>
  <c r="V35" i="1" s="1"/>
  <c r="M36" i="1"/>
  <c r="U36" i="1" s="1"/>
  <c r="V36" i="1" s="1"/>
  <c r="M37" i="1"/>
  <c r="U37" i="1" s="1"/>
  <c r="V37" i="1" s="1"/>
  <c r="M38" i="1"/>
  <c r="U38" i="1" s="1"/>
  <c r="M39" i="1"/>
  <c r="U39" i="1" s="1"/>
  <c r="V39" i="1" s="1"/>
  <c r="M40" i="1"/>
  <c r="U40" i="1" s="1"/>
  <c r="M41" i="1"/>
  <c r="U41" i="1" s="1"/>
  <c r="V41" i="1" s="1"/>
  <c r="M42" i="1"/>
  <c r="U42" i="1" s="1"/>
  <c r="V42" i="1" s="1"/>
  <c r="M43" i="1"/>
  <c r="U43" i="1" s="1"/>
  <c r="M44" i="1"/>
  <c r="U44" i="1" s="1"/>
  <c r="V44" i="1" s="1"/>
  <c r="M45" i="1"/>
  <c r="U45" i="1" s="1"/>
  <c r="V45" i="1" s="1"/>
  <c r="M46" i="1"/>
  <c r="U46" i="1" s="1"/>
  <c r="M47" i="1"/>
  <c r="U47" i="1" s="1"/>
  <c r="V47" i="1" s="1"/>
  <c r="M48" i="1"/>
  <c r="U48" i="1" s="1"/>
  <c r="M49" i="1"/>
  <c r="U49" i="1" s="1"/>
  <c r="V49" i="1" s="1"/>
  <c r="M50" i="1"/>
  <c r="U50" i="1" s="1"/>
  <c r="V50" i="1" s="1"/>
  <c r="M51" i="1"/>
  <c r="U51" i="1" s="1"/>
  <c r="V51" i="1" s="1"/>
  <c r="M52" i="1"/>
  <c r="U52" i="1" s="1"/>
  <c r="V52" i="1" s="1"/>
  <c r="M53" i="1"/>
  <c r="U53" i="1" s="1"/>
  <c r="M54" i="1"/>
  <c r="U54" i="1" s="1"/>
  <c r="V54" i="1" s="1"/>
  <c r="M55" i="1"/>
  <c r="U55" i="1" s="1"/>
  <c r="M56" i="1"/>
  <c r="U56" i="1" s="1"/>
  <c r="M57" i="1"/>
  <c r="U57" i="1" s="1"/>
  <c r="V57" i="1" s="1"/>
  <c r="M58" i="1"/>
  <c r="U58" i="1" s="1"/>
  <c r="V58" i="1" s="1"/>
  <c r="M59" i="1"/>
  <c r="U59" i="1" s="1"/>
  <c r="V59" i="1" s="1"/>
  <c r="M60" i="1"/>
  <c r="U60" i="1" s="1"/>
  <c r="V60" i="1" s="1"/>
  <c r="M61" i="1"/>
  <c r="U61" i="1" s="1"/>
  <c r="V61" i="1" s="1"/>
  <c r="M62" i="1"/>
  <c r="U62" i="1" s="1"/>
  <c r="V62" i="1" s="1"/>
  <c r="M63" i="1"/>
  <c r="U63" i="1" s="1"/>
  <c r="M64" i="1"/>
  <c r="U64" i="1" s="1"/>
  <c r="M65" i="1"/>
  <c r="U65" i="1" s="1"/>
  <c r="M66" i="1"/>
  <c r="U66" i="1" s="1"/>
  <c r="M67" i="1"/>
  <c r="U67" i="1" s="1"/>
  <c r="M68" i="1"/>
  <c r="U68" i="1" s="1"/>
  <c r="M69" i="1"/>
  <c r="U69" i="1" s="1"/>
  <c r="M70" i="1"/>
  <c r="U70" i="1" s="1"/>
  <c r="M71" i="1"/>
  <c r="U71" i="1" s="1"/>
  <c r="M72" i="1"/>
  <c r="U72" i="1" s="1"/>
  <c r="M73" i="1"/>
  <c r="U73" i="1" s="1"/>
  <c r="M74" i="1"/>
  <c r="U74" i="1" s="1"/>
  <c r="V74" i="1" s="1"/>
  <c r="M75" i="1"/>
  <c r="U75" i="1" s="1"/>
  <c r="M76" i="1"/>
  <c r="U76" i="1" s="1"/>
  <c r="V76" i="1" s="1"/>
  <c r="M77" i="1"/>
  <c r="U77" i="1" s="1"/>
  <c r="V77" i="1" s="1"/>
  <c r="M78" i="1"/>
  <c r="U78" i="1" s="1"/>
  <c r="M79" i="1"/>
  <c r="U79" i="1" s="1"/>
  <c r="M80" i="1"/>
  <c r="U80" i="1" s="1"/>
  <c r="V80" i="1" s="1"/>
  <c r="M81" i="1"/>
  <c r="U81" i="1" s="1"/>
  <c r="M82" i="1"/>
  <c r="U82" i="1" s="1"/>
  <c r="M83" i="1"/>
  <c r="U83" i="1" s="1"/>
  <c r="M84" i="1"/>
  <c r="U84" i="1" s="1"/>
  <c r="V84" i="1" s="1"/>
  <c r="M85" i="1"/>
  <c r="U85" i="1" s="1"/>
  <c r="V85" i="1" s="1"/>
  <c r="M86" i="1"/>
  <c r="U86" i="1" s="1"/>
  <c r="M87" i="1"/>
  <c r="U87" i="1" s="1"/>
  <c r="V87" i="1" s="1"/>
  <c r="M88" i="1"/>
  <c r="U88" i="1" s="1"/>
  <c r="M89" i="1"/>
  <c r="U89" i="1" s="1"/>
  <c r="V89" i="1" s="1"/>
  <c r="M90" i="1"/>
  <c r="U90" i="1" s="1"/>
  <c r="V90" i="1" s="1"/>
  <c r="M91" i="1"/>
  <c r="U91" i="1" s="1"/>
  <c r="M92" i="1"/>
  <c r="U92" i="1" s="1"/>
  <c r="M93" i="1"/>
  <c r="U93" i="1" s="1"/>
  <c r="M94" i="1"/>
  <c r="U94" i="1" s="1"/>
  <c r="M95" i="1"/>
  <c r="U95" i="1" s="1"/>
  <c r="V95" i="1" s="1"/>
  <c r="M96" i="1"/>
  <c r="U96" i="1" s="1"/>
  <c r="M97" i="1"/>
  <c r="U97" i="1" s="1"/>
  <c r="M98" i="1"/>
  <c r="U98" i="1" s="1"/>
  <c r="M99" i="1"/>
  <c r="U99" i="1" s="1"/>
  <c r="M100" i="1"/>
  <c r="U100" i="1" s="1"/>
  <c r="M6" i="1"/>
  <c r="U6" i="1" s="1"/>
  <c r="V6" i="1" s="1"/>
  <c r="Z100" i="1" l="1"/>
  <c r="Y100" i="1"/>
  <c r="Z98" i="1"/>
  <c r="Y98" i="1"/>
  <c r="Z96" i="1"/>
  <c r="Y96" i="1"/>
  <c r="Z94" i="1"/>
  <c r="Y94" i="1"/>
  <c r="Z92" i="1"/>
  <c r="Y92" i="1"/>
  <c r="Y90" i="1"/>
  <c r="Z90" i="1"/>
  <c r="Y88" i="1"/>
  <c r="Z88" i="1"/>
  <c r="Y86" i="1"/>
  <c r="Z86" i="1"/>
  <c r="Y84" i="1"/>
  <c r="Z84" i="1"/>
  <c r="Y82" i="1"/>
  <c r="Z82" i="1"/>
  <c r="Y80" i="1"/>
  <c r="Z80" i="1"/>
  <c r="Y78" i="1"/>
  <c r="Z78" i="1"/>
  <c r="Y76" i="1"/>
  <c r="Z76" i="1"/>
  <c r="Y74" i="1"/>
  <c r="Z74" i="1"/>
  <c r="Y72" i="1"/>
  <c r="Z72" i="1"/>
  <c r="Y70" i="1"/>
  <c r="Z70" i="1"/>
  <c r="Y68" i="1"/>
  <c r="Z68" i="1"/>
  <c r="Y66" i="1"/>
  <c r="Z66" i="1"/>
  <c r="Y64" i="1"/>
  <c r="Z64" i="1"/>
  <c r="Y62" i="1"/>
  <c r="Z62" i="1"/>
  <c r="Y60" i="1"/>
  <c r="Z60" i="1"/>
  <c r="Y58" i="1"/>
  <c r="Z58" i="1"/>
  <c r="Y56" i="1"/>
  <c r="Z56" i="1"/>
  <c r="Y54" i="1"/>
  <c r="Z54" i="1"/>
  <c r="Y52" i="1"/>
  <c r="Z52" i="1"/>
  <c r="Y50" i="1"/>
  <c r="Z50" i="1"/>
  <c r="Y48" i="1"/>
  <c r="Z48" i="1"/>
  <c r="Y46" i="1"/>
  <c r="Z46" i="1"/>
  <c r="Y44" i="1"/>
  <c r="Z44" i="1"/>
  <c r="Y42" i="1"/>
  <c r="Z42" i="1"/>
  <c r="Y40" i="1"/>
  <c r="Z40" i="1"/>
  <c r="Y38" i="1"/>
  <c r="Z38" i="1"/>
  <c r="Y36" i="1"/>
  <c r="Z36" i="1"/>
  <c r="Y34" i="1"/>
  <c r="Z34" i="1"/>
  <c r="Y32" i="1"/>
  <c r="Z32" i="1"/>
  <c r="Y30" i="1"/>
  <c r="Z30" i="1"/>
  <c r="Y28" i="1"/>
  <c r="Z28" i="1"/>
  <c r="Y26" i="1"/>
  <c r="Z26" i="1"/>
  <c r="Y24" i="1"/>
  <c r="Z24" i="1"/>
  <c r="Y22" i="1"/>
  <c r="Z22" i="1"/>
  <c r="Y20" i="1"/>
  <c r="Z20" i="1"/>
  <c r="Y18" i="1"/>
  <c r="Z18" i="1"/>
  <c r="Y16" i="1"/>
  <c r="Z16" i="1"/>
  <c r="Y14" i="1"/>
  <c r="Z14" i="1"/>
  <c r="Y12" i="1"/>
  <c r="Z12" i="1"/>
  <c r="Y10" i="1"/>
  <c r="Z10" i="1"/>
  <c r="Y8" i="1"/>
  <c r="Z8" i="1"/>
  <c r="Y6" i="1"/>
  <c r="Z6" i="1"/>
  <c r="Z99" i="1"/>
  <c r="Y99" i="1"/>
  <c r="Z97" i="1"/>
  <c r="Y97" i="1"/>
  <c r="Z95" i="1"/>
  <c r="Y95" i="1"/>
  <c r="Z93" i="1"/>
  <c r="Y93" i="1"/>
  <c r="Y91" i="1"/>
  <c r="Z91" i="1"/>
  <c r="Y89" i="1"/>
  <c r="Z89" i="1"/>
  <c r="Y87" i="1"/>
  <c r="Z87" i="1"/>
  <c r="Y85" i="1"/>
  <c r="Z85" i="1"/>
  <c r="Y83" i="1"/>
  <c r="Z83" i="1"/>
  <c r="Y81" i="1"/>
  <c r="Z81" i="1"/>
  <c r="Y79" i="1"/>
  <c r="Z79" i="1"/>
  <c r="Y77" i="1"/>
  <c r="Z77" i="1"/>
  <c r="Y75" i="1"/>
  <c r="Z75" i="1"/>
  <c r="Y73" i="1"/>
  <c r="Z73" i="1"/>
  <c r="Y71" i="1"/>
  <c r="Z71" i="1"/>
  <c r="Y69" i="1"/>
  <c r="Z69" i="1"/>
  <c r="Y67" i="1"/>
  <c r="Z67" i="1"/>
  <c r="Y65" i="1"/>
  <c r="Z65" i="1"/>
  <c r="Y63" i="1"/>
  <c r="Z63" i="1"/>
  <c r="Y61" i="1"/>
  <c r="Z61" i="1"/>
  <c r="Y59" i="1"/>
  <c r="Z59" i="1"/>
  <c r="Y57" i="1"/>
  <c r="Z57" i="1"/>
  <c r="Y55" i="1"/>
  <c r="Z55" i="1"/>
  <c r="Y53" i="1"/>
  <c r="Z53" i="1"/>
  <c r="Y51" i="1"/>
  <c r="Z51" i="1"/>
  <c r="Y49" i="1"/>
  <c r="Z49" i="1"/>
  <c r="Y47" i="1"/>
  <c r="Z47" i="1"/>
  <c r="Y45" i="1"/>
  <c r="Z45" i="1"/>
  <c r="Y43" i="1"/>
  <c r="Z43" i="1"/>
  <c r="Y41" i="1"/>
  <c r="Z41" i="1"/>
  <c r="Y39" i="1"/>
  <c r="Z39" i="1"/>
  <c r="Y37" i="1"/>
  <c r="Z37" i="1"/>
  <c r="Y35" i="1"/>
  <c r="Z35" i="1"/>
  <c r="Y33" i="1"/>
  <c r="Z33" i="1"/>
  <c r="Y31" i="1"/>
  <c r="Z31" i="1"/>
  <c r="Y29" i="1"/>
  <c r="Z29" i="1"/>
  <c r="Y27" i="1"/>
  <c r="Z27" i="1"/>
  <c r="Y25" i="1"/>
  <c r="Z25" i="1"/>
  <c r="Y23" i="1"/>
  <c r="Z23" i="1"/>
  <c r="Y21" i="1"/>
  <c r="Z21" i="1"/>
  <c r="Y19" i="1"/>
  <c r="Z19" i="1"/>
  <c r="Y17" i="1"/>
  <c r="Z17" i="1"/>
  <c r="Y15" i="1"/>
  <c r="Z15" i="1"/>
  <c r="Y13" i="1"/>
  <c r="Z13" i="1"/>
  <c r="Y11" i="1"/>
  <c r="Z11" i="1"/>
  <c r="Y9" i="1"/>
  <c r="Z9" i="1"/>
  <c r="Y7" i="1"/>
  <c r="Z7" i="1"/>
  <c r="L100" i="1"/>
  <c r="L99" i="1"/>
  <c r="AL98" i="1"/>
  <c r="L98" i="1"/>
  <c r="AL97" i="1"/>
  <c r="L97" i="1"/>
  <c r="AL96" i="1"/>
  <c r="L96" i="1"/>
  <c r="AL95" i="1"/>
  <c r="L95" i="1"/>
  <c r="AL94" i="1"/>
  <c r="L94" i="1"/>
  <c r="L93" i="1"/>
  <c r="AL92" i="1"/>
  <c r="L92" i="1"/>
  <c r="AL91" i="1"/>
  <c r="L91" i="1"/>
  <c r="AL90" i="1"/>
  <c r="L90" i="1"/>
  <c r="AL89" i="1"/>
  <c r="L89" i="1"/>
  <c r="AL88" i="1"/>
  <c r="L88" i="1"/>
  <c r="AL87" i="1"/>
  <c r="L87" i="1"/>
  <c r="AL86" i="1"/>
  <c r="L86" i="1"/>
  <c r="AL85" i="1"/>
  <c r="L85" i="1"/>
  <c r="AL84" i="1"/>
  <c r="L84" i="1"/>
  <c r="AL83" i="1"/>
  <c r="L83" i="1"/>
  <c r="L82" i="1"/>
  <c r="L81" i="1"/>
  <c r="AL80" i="1"/>
  <c r="L80" i="1"/>
  <c r="L79" i="1"/>
  <c r="L78" i="1"/>
  <c r="AL77" i="1"/>
  <c r="L77" i="1"/>
  <c r="AL76" i="1"/>
  <c r="L76" i="1"/>
  <c r="AL75" i="1"/>
  <c r="L75" i="1"/>
  <c r="AL74" i="1"/>
  <c r="L74" i="1"/>
  <c r="L73" i="1"/>
  <c r="AL72" i="1"/>
  <c r="L72" i="1"/>
  <c r="L71" i="1"/>
  <c r="AL70" i="1"/>
  <c r="L70" i="1"/>
  <c r="L69" i="1"/>
  <c r="AL68" i="1"/>
  <c r="L68" i="1"/>
  <c r="L67" i="1"/>
  <c r="L66" i="1"/>
  <c r="L65" i="1"/>
  <c r="AL64" i="1"/>
  <c r="L64" i="1"/>
  <c r="AL63" i="1"/>
  <c r="L63" i="1"/>
  <c r="AL62" i="1"/>
  <c r="L62" i="1"/>
  <c r="AL61" i="1"/>
  <c r="L61" i="1"/>
  <c r="AL60" i="1"/>
  <c r="L60" i="1"/>
  <c r="AL59" i="1"/>
  <c r="L59" i="1"/>
  <c r="AL58" i="1"/>
  <c r="L58" i="1"/>
  <c r="AL57" i="1"/>
  <c r="L57" i="1"/>
  <c r="AL56" i="1"/>
  <c r="L56" i="1"/>
  <c r="AL55" i="1"/>
  <c r="L55" i="1"/>
  <c r="AL54" i="1"/>
  <c r="L54" i="1"/>
  <c r="AL53" i="1"/>
  <c r="L53" i="1"/>
  <c r="AL52" i="1"/>
  <c r="L52" i="1"/>
  <c r="AL51" i="1"/>
  <c r="L51" i="1"/>
  <c r="AL50" i="1"/>
  <c r="L50" i="1"/>
  <c r="AL49" i="1"/>
  <c r="L49" i="1"/>
  <c r="L48" i="1"/>
  <c r="AL47" i="1"/>
  <c r="L47" i="1"/>
  <c r="AL46" i="1"/>
  <c r="L46" i="1"/>
  <c r="AL45" i="1"/>
  <c r="L45" i="1"/>
  <c r="AL44" i="1"/>
  <c r="L44" i="1"/>
  <c r="AL43" i="1"/>
  <c r="L43" i="1"/>
  <c r="AL42" i="1"/>
  <c r="L42" i="1"/>
  <c r="AL41" i="1"/>
  <c r="L41" i="1"/>
  <c r="AL40" i="1"/>
  <c r="L40" i="1"/>
  <c r="AL39" i="1"/>
  <c r="L39" i="1"/>
  <c r="AL38" i="1"/>
  <c r="L38" i="1"/>
  <c r="AL37" i="1"/>
  <c r="L37" i="1"/>
  <c r="AL36" i="1"/>
  <c r="L36" i="1"/>
  <c r="AL35" i="1"/>
  <c r="L35" i="1"/>
  <c r="AL34" i="1"/>
  <c r="L34" i="1"/>
  <c r="AL33" i="1"/>
  <c r="L33" i="1"/>
  <c r="L32" i="1"/>
  <c r="L31" i="1"/>
  <c r="L30" i="1"/>
  <c r="L29" i="1"/>
  <c r="AL28" i="1"/>
  <c r="L28" i="1"/>
  <c r="L27" i="1"/>
  <c r="L26" i="1"/>
  <c r="AL25" i="1"/>
  <c r="L25" i="1"/>
  <c r="AL24" i="1"/>
  <c r="L24" i="1"/>
  <c r="AL23" i="1"/>
  <c r="L23" i="1"/>
  <c r="AL22" i="1"/>
  <c r="L22" i="1"/>
  <c r="AL21" i="1"/>
  <c r="L21" i="1"/>
  <c r="AL20" i="1"/>
  <c r="L20" i="1"/>
  <c r="L19" i="1"/>
  <c r="AL18" i="1"/>
  <c r="L18" i="1"/>
  <c r="AL17" i="1"/>
  <c r="L17" i="1"/>
  <c r="AL16" i="1"/>
  <c r="L16" i="1"/>
  <c r="AL15" i="1"/>
  <c r="L15" i="1"/>
  <c r="L14" i="1"/>
  <c r="AL13" i="1"/>
  <c r="L13" i="1"/>
  <c r="AL12" i="1"/>
  <c r="L12" i="1"/>
  <c r="AL11" i="1"/>
  <c r="L11" i="1"/>
  <c r="AL10" i="1"/>
  <c r="L10" i="1"/>
  <c r="AL9" i="1"/>
  <c r="L9" i="1"/>
  <c r="AL8" i="1"/>
  <c r="L8" i="1"/>
  <c r="AL7" i="1"/>
  <c r="L7" i="1"/>
  <c r="AL6" i="1"/>
  <c r="L6" i="1"/>
  <c r="AJ5" i="1"/>
  <c r="AI5" i="1"/>
  <c r="AH5" i="1"/>
  <c r="AG5" i="1"/>
  <c r="AF5" i="1"/>
  <c r="AE5" i="1"/>
  <c r="AD5" i="1"/>
  <c r="AC5" i="1"/>
  <c r="AB5" i="1"/>
  <c r="AA5" i="1"/>
  <c r="W5" i="1"/>
  <c r="V5" i="1"/>
  <c r="U5" i="1"/>
  <c r="R5" i="1"/>
  <c r="Q5" i="1"/>
  <c r="P5" i="1"/>
  <c r="O5" i="1"/>
  <c r="N5" i="1"/>
  <c r="M5" i="1"/>
  <c r="K5" i="1"/>
  <c r="F5" i="1"/>
  <c r="E5" i="1"/>
  <c r="L5" i="1" l="1"/>
  <c r="AL5" i="1"/>
</calcChain>
</file>

<file path=xl/sharedStrings.xml><?xml version="1.0" encoding="utf-8"?>
<sst xmlns="http://schemas.openxmlformats.org/spreadsheetml/2006/main" count="402" uniqueCount="163">
  <si>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</si>
  <si>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</si>
  <si>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</si>
  <si>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</si>
  <si>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</si>
  <si>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</si>
  <si>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</si>
  <si>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</si>
  <si>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</si>
  <si>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</si>
  <si>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</si>
  <si>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</si>
  <si>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</si>
  <si>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</si>
  <si>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</si>
  <si>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</si>
  <si>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</si>
  <si>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</si>
  <si>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</si>
  <si>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</si>
  <si>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</si>
  <si>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</si>
  <si>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</si>
  <si>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</si>
  <si>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29,09,(2)</t>
  </si>
  <si>
    <t>04,10,(1)</t>
  </si>
  <si>
    <t>04,10,(2)</t>
  </si>
  <si>
    <t>02,10,</t>
  </si>
  <si>
    <t>30,09,</t>
  </si>
  <si>
    <t>25,09,</t>
  </si>
  <si>
    <t>23,09,</t>
  </si>
  <si>
    <t>18,09,</t>
  </si>
  <si>
    <t>16,09,</t>
  </si>
  <si>
    <t>11,09,</t>
  </si>
  <si>
    <t>09,09,</t>
  </si>
  <si>
    <t>04,09,</t>
  </si>
  <si>
    <t>02,09,</t>
  </si>
  <si>
    <t>28,08,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</si>
  <si>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</si>
  <si>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</si>
  <si>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</si>
  <si>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</si>
  <si>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</si>
  <si>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</si>
  <si>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</si>
  <si>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ТС Обжора</t>
  </si>
  <si>
    <t xml:space="preserve"> 032  Сосиски Вязанка Сливочные, Вязанка амицел МГС, 0.45кг, ПОКОМ</t>
  </si>
  <si>
    <t>ТС Обжора / 19,09,25 филиал обнулил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</si>
  <si>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</si>
  <si>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</si>
  <si>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</si>
  <si>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</si>
  <si>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>не в матрице</t>
  </si>
  <si>
    <t xml:space="preserve"> 200  Ветчина Дугушка ТМ Стародворье, вектор в/у    ПОКОМ</t>
  </si>
  <si>
    <t>ТМА сентябрь_октябрь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</si>
  <si>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</si>
  <si>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</si>
  <si>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</si>
  <si>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</si>
  <si>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>нет потребности</t>
  </si>
  <si>
    <t xml:space="preserve"> 226  Колбаса Княжеская, с/к белков.обол в термоусад. пакете, ВЕС, ТМ Стародворье ПОКОМ</t>
  </si>
  <si>
    <t>новинка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</si>
  <si>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</si>
  <si>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</si>
  <si>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>ТМА сентябрь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</si>
  <si>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</si>
  <si>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</si>
  <si>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</si>
  <si>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</si>
  <si>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</si>
  <si>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</si>
  <si>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>ТМА октябрь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</si>
  <si>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</si>
  <si>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</si>
  <si>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</si>
  <si>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</si>
  <si>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</si>
  <si>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23,06,25 в уценку 6кг / 22,04,25 в уценку 34 кг / 25,01,25 в уценку 108кг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</si>
  <si>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</si>
  <si>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</si>
  <si>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</si>
  <si>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</si>
  <si>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</si>
  <si>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</si>
  <si>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</si>
  <si>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</si>
  <si>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</si>
  <si>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</si>
  <si>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</si>
  <si>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</si>
  <si>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</si>
  <si>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</si>
  <si>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</si>
  <si>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</si>
  <si>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</si>
  <si>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</si>
  <si>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20,01,25 в уценку 86шт.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</si>
  <si>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</si>
  <si>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</si>
  <si>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</si>
  <si>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</si>
  <si>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29,04,25 в уценку 30кг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</si>
  <si>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</si>
  <si>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</si>
  <si>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</si>
  <si>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</si>
  <si>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</si>
  <si>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</si>
  <si>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</si>
  <si>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</si>
  <si>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</si>
  <si>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</si>
  <si>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</si>
  <si>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</si>
  <si>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</si>
  <si>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</si>
  <si>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</si>
  <si>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</si>
  <si>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>нет потребности / 02,06,25 в уценку 8шт.</t>
  </si>
  <si>
    <t xml:space="preserve"> 436  Колбаса Молочная стародворская с молоком, ВЕС, ТМ Стародворье  ПОКОМ</t>
  </si>
  <si>
    <t>нужно увеличить продажи!!! / 09,12,24 в уценку 498кг</t>
  </si>
  <si>
    <t xml:space="preserve"> 447  Колбаски Краковюрст ТМ Баварушка с изысканными пряностями в оболочке NDX в в.у 0,2 кг. ПОКОМ </t>
  </si>
  <si>
    <t>нужно увеличить продажи!!! / 06,01,25 в уценку 13шт.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</si>
  <si>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</si>
  <si>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</si>
  <si>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</si>
  <si>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ТМА сентябрь_октябрь / 22,01,25 в уценку 1989кг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</si>
  <si>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</si>
  <si>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</si>
  <si>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</si>
  <si>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нужно увеличить продажи!!! / 20,12,24 в уценку 51кг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</si>
  <si>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</si>
  <si>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</si>
  <si>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>нужно увеличить продажи!!!</t>
  </si>
  <si>
    <t xml:space="preserve"> 491  Колбаса Филейская Рубленая ТМ Вязанка  0,3 кг. срез.  ПОКОМ</t>
  </si>
  <si>
    <t>06,01,25 в уценку 26шт.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</si>
  <si>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</si>
  <si>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</si>
  <si>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</si>
  <si>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</si>
  <si>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</si>
  <si>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</si>
  <si>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</si>
  <si>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</si>
  <si>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31,01,25 в уценку 96шт.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</si>
  <si>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</si>
  <si>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</si>
  <si>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</si>
  <si>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</si>
  <si>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</si>
  <si>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</si>
  <si>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17,09,25 списание 20кг / нет в бланке</t>
  </si>
  <si>
    <t>Деликатесы с/к "Окорок Хамон Вяленый выдержанный" Фикс.вес 0,055 нарезка ТМ "Стародворье"</t>
  </si>
  <si>
    <t>Деликатесы с/к «Окорок Прошутто сыровяленый выдержанный» Фикс.вес 0,055 нарезка ТМ «Стародворье»</t>
  </si>
  <si>
    <t>новинка / нет в бланке</t>
  </si>
  <si>
    <t>Сырокопченые колбасы "Сальчичон" Фикс.вес 0,07 нарезка ТМ "Стародворье"</t>
  </si>
  <si>
    <t>Сырокопченые колбасы "Сервелат Ореховый" Фикс.вес 0,07 нарезка ТМ "Стародворье"</t>
  </si>
  <si>
    <t>(_01,10)Бутырин(27,09)</t>
  </si>
  <si>
    <t>Бутырин(04,10)</t>
  </si>
  <si>
    <t>Тарасенко(04,10)</t>
  </si>
  <si>
    <t>11,03,25 списание 7кг (недостача) / 22,01,25 списание 10кг (недостача)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</si>
  <si>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20,01,25 в уценку 20кг</t>
    </r>
  </si>
  <si>
    <t>25,05,25 в уценку 56шт.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</si>
</sst>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0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0" fontId="0" fillId="0" borderId="1" xfId="0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1" fillId="8" borderId="2" xfId="1" applyNumberFormat="1" applyFill="1" applyBorder="1"/>
    <xf numFmtId="164" fontId="1" fillId="0" borderId="1" xfId="1" applyNumberFormat="1" applyFill="1"/>
    <xf numFmtId="164" fontId="4" fillId="6" borderId="1" xfId="1" applyNumberFormat="1" applyFont="1" applyFill="1"/>
    <xf numFmtId="164" fontId="5" fillId="6" borderId="1" xfId="1" applyNumberFormat="1" applyFont="1" applyFill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  <xf numFmtId="164" fontId="5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2025_05/&#1047;&#1040;&#1042;&#1054;&#1044;&#1067;/&#1055;&#1054;&#1050;&#1054;&#1052;/&#1054;&#1055;&#1058;&#1099;/2025/09,25/29,09,25%20&#1041;&#1091;&#1090;&#1099;&#1088;&#1080;&#1085;%20%20&#1085;&#1072;%20&#1087;&#1086;&#1075;&#1088;&#1091;&#1079;&#1082;&#1091;%20&#1089;%20&#1092;&#1080;&#1083;&#1080;&#1072;&#1083;&#1072;&#1084;&#1080;%20&#1085;&#1072;%2004,09,25/&#1041;&#1091;&#1090;&#1099;&#1088;&#1080;&#1085;%20&#1044;.&#1042;%2007.10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2025_05/&#1047;&#1040;&#1042;&#1054;&#1044;&#1067;/&#1055;&#1054;&#1050;&#1054;&#1052;/&#1054;&#1055;&#1058;&#1099;/2025/09,25/29,09,25%20&#1058;&#1072;&#1088;&#1072;&#1089;&#1077;&#1085;&#1082;&#1086;(&#1052;&#1072;&#1082;&#1077;&#1077;&#1074;&#1082;&#1072;)%20&#1053;&#1042;(&#1044;&#1086;&#1085;&#1077;&#1094;&#1082;)%20&#1085;&#1072;%20&#1087;&#1086;&#1075;&#1088;&#1091;&#1079;&#1082;&#1091;%20&#1089;%20&#1092;&#1080;&#1083;&#1080;&#1072;&#1083;&#1072;&#1084;&#1080;%20&#1085;&#1072;%2004,09,25/&#1058;&#1072;&#1088;&#1072;&#1089;&#1077;&#1085;&#1082;&#1086;%20&#1040;%20&#1042;%20%2007.10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A1" t="str">
            <v xml:space="preserve">Ип Бутырин Д.В Донецк Отоская 79а 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крат</v>
          </cell>
          <cell r="D3" t="str">
            <v>заказ шт/кг</v>
          </cell>
        </row>
        <row r="4">
          <cell r="D4">
            <v>1994</v>
          </cell>
        </row>
        <row r="5">
          <cell r="A5" t="str">
            <v xml:space="preserve"> 005  Колбаса Докторская ГОСТ, Вязанка вектор,ВЕС. ПОКОМ</v>
          </cell>
          <cell r="B5" t="str">
            <v>кг</v>
          </cell>
          <cell r="C5">
            <v>1</v>
          </cell>
        </row>
        <row r="6">
          <cell r="A6" t="str">
            <v xml:space="preserve"> 016  Сосиски Вязанка Молочные, Вязанка вискофан  ВЕС.ПОКОМ</v>
          </cell>
          <cell r="B6" t="str">
            <v>кг</v>
          </cell>
          <cell r="C6">
            <v>1</v>
          </cell>
          <cell r="D6">
            <v>108</v>
          </cell>
        </row>
        <row r="7">
          <cell r="A7" t="str">
            <v xml:space="preserve"> 017  Сосиски Вязанка Сливочные, Вязанка амицел ВЕС.ПОКОМ</v>
          </cell>
          <cell r="B7" t="str">
            <v>кг</v>
          </cell>
          <cell r="C7">
            <v>1</v>
          </cell>
          <cell r="D7">
            <v>134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B8" t="str">
            <v>шт</v>
          </cell>
          <cell r="C8">
            <v>0.45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B9" t="str">
            <v>шт</v>
          </cell>
          <cell r="C9">
            <v>0.45</v>
          </cell>
        </row>
        <row r="10">
          <cell r="A10" t="str">
            <v xml:space="preserve"> 047  Кол Баварская, белков.обол. в термоусад. пакете 0.17 кг, ТМ Стародворье  ПОКОМ</v>
          </cell>
          <cell r="B10" t="str">
            <v>шт</v>
          </cell>
          <cell r="C10">
            <v>0.17</v>
          </cell>
        </row>
        <row r="11">
          <cell r="A11" t="str">
            <v xml:space="preserve"> 062  Колбаса Кракушка пряная с сальцем, 0.3кг в/у п/к, БАВАРУШКА ПОКОМ</v>
          </cell>
          <cell r="B11" t="str">
            <v>шт</v>
          </cell>
          <cell r="C11">
            <v>0.3</v>
          </cell>
        </row>
        <row r="12">
          <cell r="A12" t="str">
            <v xml:space="preserve"> 083  Колбаса Швейцарская 0,17 кг., ШТ., сырокопченая   ПОКОМ</v>
          </cell>
          <cell r="B12" t="str">
            <v>шт</v>
          </cell>
          <cell r="C12">
            <v>0.17</v>
          </cell>
        </row>
        <row r="13">
          <cell r="A13" t="str">
            <v xml:space="preserve"> 117  Колбаса Сервелат Филейбургский с ароматными пряностями, в/у 0,35 кг срез, БАВАРУШКА ПОКОМ</v>
          </cell>
          <cell r="B13" t="str">
            <v>шт</v>
          </cell>
          <cell r="C13">
            <v>0.35</v>
          </cell>
        </row>
        <row r="14">
          <cell r="A14" t="str">
            <v xml:space="preserve"> 118  Колбаса Сервелат Филейбургский с филе сочного окорока, в/у 0,35 кг срез, БАВАРУШКА ПОКОМ</v>
          </cell>
          <cell r="B14" t="str">
            <v>шт</v>
          </cell>
          <cell r="C14">
            <v>0.35</v>
          </cell>
        </row>
        <row r="15">
          <cell r="A15" t="str">
            <v xml:space="preserve"> 200  Ветчина Дугушка ТМ Стародворье, вектор в/у    ПОКОМ</v>
          </cell>
          <cell r="B15" t="str">
            <v>кг</v>
          </cell>
          <cell r="C15">
            <v>1</v>
          </cell>
          <cell r="D15">
            <v>151</v>
          </cell>
        </row>
        <row r="16">
          <cell r="A16" t="str">
            <v xml:space="preserve"> 201  Ветчина Нежная ТМ Особый рецепт, (2,5кг), ПОКОМ</v>
          </cell>
          <cell r="B16" t="str">
            <v>кг</v>
          </cell>
          <cell r="C16">
            <v>1</v>
          </cell>
          <cell r="D16">
            <v>110</v>
          </cell>
        </row>
        <row r="17">
          <cell r="A17" t="str">
            <v xml:space="preserve"> 215  Колбаса Докторская ГОСТ Дугушка, ВЕС, ТМ Стародворье ПОКОМ</v>
          </cell>
          <cell r="B17" t="str">
            <v>кг</v>
          </cell>
          <cell r="C17">
            <v>1</v>
          </cell>
        </row>
        <row r="18">
          <cell r="A18" t="str">
            <v xml:space="preserve"> 219  Колбаса Докторская Особая ТМ Особый рецепт, ВЕС  ПОКОМ</v>
          </cell>
          <cell r="B18" t="str">
            <v>кг</v>
          </cell>
          <cell r="C18">
            <v>1</v>
          </cell>
          <cell r="D18">
            <v>116</v>
          </cell>
        </row>
        <row r="19">
          <cell r="A19" t="str">
            <v xml:space="preserve"> 229  Колбаса Молочная Дугушка, в/у, ВЕС, ТМ Стародворье   ПОКОМ</v>
          </cell>
          <cell r="B19" t="str">
            <v>кг</v>
          </cell>
          <cell r="C19">
            <v>1</v>
          </cell>
          <cell r="D19">
            <v>323</v>
          </cell>
        </row>
        <row r="20">
          <cell r="A20" t="str">
            <v xml:space="preserve"> 236  Колбаса Рубленая ЗАПЕЧ. Дугушка ТМ Стародворье, вектор, в/к    ПОКОМ</v>
          </cell>
          <cell r="B20" t="str">
            <v>кг</v>
          </cell>
          <cell r="C20">
            <v>1</v>
          </cell>
          <cell r="D20">
            <v>45</v>
          </cell>
        </row>
        <row r="21">
          <cell r="A21" t="str">
            <v xml:space="preserve"> 239  Колбаса Салями запеч Дугушка, оболочка вектор, ВЕС, ТМ Стародворье  ПОКОМ</v>
          </cell>
          <cell r="B21" t="str">
            <v>кг</v>
          </cell>
          <cell r="C21">
            <v>1</v>
          </cell>
          <cell r="D21">
            <v>55</v>
          </cell>
        </row>
        <row r="22">
          <cell r="A22" t="str">
            <v xml:space="preserve"> 242  Колбаса Сервелат ЗАПЕЧ.Дугушка ТМ Стародворье, вектор, в/к     ПОКОМ</v>
          </cell>
          <cell r="B22" t="str">
            <v>кг</v>
          </cell>
          <cell r="C22">
            <v>1</v>
          </cell>
          <cell r="D22">
            <v>91</v>
          </cell>
        </row>
        <row r="23">
          <cell r="A23" t="str">
            <v xml:space="preserve"> 250  Сардельки стародворские с говядиной в обол. NDX, ВЕС. ПОКОМ</v>
          </cell>
          <cell r="B23" t="str">
            <v>кг</v>
          </cell>
          <cell r="C23">
            <v>1</v>
          </cell>
          <cell r="D23">
            <v>60</v>
          </cell>
        </row>
        <row r="24">
          <cell r="A24" t="str">
            <v xml:space="preserve"> 267  Колбаса Салями Филейбургская зернистая, оболочка фиброуз, ВЕС, ТМ Баварушка  ПОКОМ</v>
          </cell>
          <cell r="B24" t="str">
            <v>кг</v>
          </cell>
          <cell r="C24">
            <v>1</v>
          </cell>
        </row>
        <row r="25">
          <cell r="A25" t="str">
            <v xml:space="preserve"> 273  Сосиски Сочинки с сочной грудинкой, МГС 0.4кг,   ПОКОМ</v>
          </cell>
          <cell r="B25" t="str">
            <v>шт</v>
          </cell>
          <cell r="C25">
            <v>0.4</v>
          </cell>
          <cell r="D25">
            <v>196</v>
          </cell>
        </row>
        <row r="26">
          <cell r="A26" t="str">
            <v xml:space="preserve"> 276  Колбаса Сливушка ТМ Вязанка в оболочке полиамид 0,45 кг  ПОКОМ</v>
          </cell>
          <cell r="B26" t="str">
            <v>шт</v>
          </cell>
          <cell r="C26">
            <v>0.45</v>
          </cell>
        </row>
        <row r="27">
          <cell r="A27" t="str">
            <v xml:space="preserve"> 278  Сосиски Сочинки с сочным окороком, МГС 0.4кг,   ПОКОМ</v>
          </cell>
          <cell r="B27" t="str">
            <v>шт</v>
          </cell>
          <cell r="C27">
            <v>0.4</v>
          </cell>
          <cell r="D27">
            <v>203</v>
          </cell>
        </row>
        <row r="28">
          <cell r="A28" t="str">
            <v xml:space="preserve"> 283  Сосиски Сочинки, ВЕС, ТМ Стародворье ПОКОМ</v>
          </cell>
          <cell r="B28" t="str">
            <v>кг</v>
          </cell>
          <cell r="C28">
            <v>1</v>
          </cell>
        </row>
        <row r="29">
          <cell r="A29" t="str">
            <v xml:space="preserve"> 296  Колбаса Мясорубская с рубленой грудинкой 0,35кг срез ТМ Стародворье  ПОКОМ</v>
          </cell>
          <cell r="B29" t="str">
            <v>шт</v>
          </cell>
          <cell r="C29">
            <v>0.35</v>
          </cell>
        </row>
        <row r="30">
          <cell r="A30" t="str">
            <v xml:space="preserve"> 297  Колбаса Мясорубская с рубленой грудинкой ВЕС ТМ Стародворье  ПОКОМ</v>
          </cell>
          <cell r="B30" t="str">
            <v>кг</v>
          </cell>
          <cell r="C30">
            <v>1</v>
          </cell>
        </row>
        <row r="31">
          <cell r="A31" t="str">
            <v xml:space="preserve"> 301  Сосиски Сочинки по-баварски с сыром,  0.4кг, ТМ Стародворье  ПОКОМ</v>
          </cell>
          <cell r="B31" t="str">
            <v>шт</v>
          </cell>
          <cell r="C31">
            <v>0.4</v>
          </cell>
          <cell r="D31">
            <v>95</v>
          </cell>
        </row>
        <row r="32">
          <cell r="A32" t="str">
            <v xml:space="preserve"> 302  Сосиски Сочинки по-баварски,  0.4кг, ТМ Стародворье  ПОКОМ</v>
          </cell>
          <cell r="B32" t="str">
            <v>шт</v>
          </cell>
          <cell r="C32">
            <v>0.4</v>
          </cell>
          <cell r="D32">
            <v>119</v>
          </cell>
        </row>
        <row r="33">
          <cell r="A33" t="str">
            <v xml:space="preserve"> 305  Колбаса Сервелат Мясорубский с мелкорубленным окороком в/у  ТМ Стародворье ВЕС   ПОКОМ</v>
          </cell>
          <cell r="B33" t="str">
            <v>кг</v>
          </cell>
          <cell r="C33">
            <v>1</v>
          </cell>
        </row>
        <row r="34">
          <cell r="A34" t="str">
            <v xml:space="preserve"> 307  Колбаса Сервелат Мясорубский с мелкорубленным окороком 0,35 кг срез ТМ Стародворье   Поком</v>
          </cell>
          <cell r="B34" t="str">
            <v>шт</v>
          </cell>
          <cell r="C34">
            <v>0.35</v>
          </cell>
        </row>
        <row r="35">
          <cell r="A35" t="str">
            <v xml:space="preserve"> 309  Сосиски Сочинки с сыром 0,4 кг ТМ Стародворье  ПОКОМ</v>
          </cell>
          <cell r="B35" t="str">
            <v>шт</v>
          </cell>
          <cell r="C35">
            <v>0.4</v>
          </cell>
        </row>
        <row r="36">
          <cell r="A36" t="str">
            <v xml:space="preserve"> 312  Ветчина Филейская ВЕС ТМ  Вязанка ТС Столичная  ПОКОМ</v>
          </cell>
          <cell r="B36" t="str">
            <v>кг</v>
          </cell>
          <cell r="C36">
            <v>1</v>
          </cell>
        </row>
        <row r="37">
          <cell r="A37" t="str">
            <v xml:space="preserve"> 315  Колбаса вареная Молокуша ТМ Вязанка ВЕС, ПОКОМ</v>
          </cell>
          <cell r="B37" t="str">
            <v>кг</v>
          </cell>
          <cell r="C37">
            <v>1</v>
          </cell>
        </row>
        <row r="38">
          <cell r="A38" t="str">
            <v xml:space="preserve"> 322  Колбаса вареная Молокуша 0,45кг ТМ Вязанка  ПОКОМ</v>
          </cell>
          <cell r="B38" t="str">
            <v>шт</v>
          </cell>
          <cell r="C38">
            <v>0.45</v>
          </cell>
        </row>
        <row r="39">
          <cell r="A39" t="str">
            <v xml:space="preserve"> 328  Сардельки Сочинки Стародворье ТМ  0,4 кг ПОКОМ</v>
          </cell>
          <cell r="B39" t="str">
            <v>шт</v>
          </cell>
          <cell r="C39">
            <v>0.4</v>
          </cell>
        </row>
        <row r="40">
          <cell r="A40" t="str">
            <v xml:space="preserve"> 329  Сардельки Сочинки с сыром Стародворье ТМ, 0,4 кг. ПОКОМ</v>
          </cell>
          <cell r="B40" t="str">
            <v>шт</v>
          </cell>
          <cell r="C40">
            <v>0.4</v>
          </cell>
        </row>
        <row r="41">
          <cell r="A41" t="str">
            <v xml:space="preserve"> 330  Колбаса вареная Филейская ТМ Вязанка ТС Классическая ВЕС  ПОКОМ</v>
          </cell>
          <cell r="B41" t="str">
            <v>кг</v>
          </cell>
          <cell r="C41">
            <v>1</v>
          </cell>
        </row>
        <row r="42">
          <cell r="A42" t="str">
            <v xml:space="preserve"> 335  Колбаса Сливушка ТМ Вязанка. ВЕС.  ПОКОМ </v>
          </cell>
          <cell r="B42" t="str">
            <v>кг</v>
          </cell>
          <cell r="C42">
            <v>1</v>
          </cell>
        </row>
        <row r="43">
          <cell r="A43" t="str">
            <v xml:space="preserve"> 336  Ветчина Сливушка с индейкой ТМ Вязанка. ВЕС  ПОКОМ</v>
          </cell>
          <cell r="B43" t="str">
            <v>кг</v>
          </cell>
          <cell r="C43">
            <v>1</v>
          </cell>
        </row>
        <row r="44">
          <cell r="A44" t="str">
            <v xml:space="preserve"> 339  Колбаса вареная Филейская ТМ Вязанка ТС Классическая, 0,40 кг.  ПОКОМ</v>
          </cell>
          <cell r="B44" t="str">
            <v>шт</v>
          </cell>
          <cell r="C44">
            <v>0.4</v>
          </cell>
        </row>
        <row r="45">
          <cell r="A45" t="str">
            <v xml:space="preserve"> 342 Сосиски Сочинки Молочные ТМ Стародворье 0,4 кг ПОКОМ</v>
          </cell>
          <cell r="B45" t="str">
            <v>шт</v>
          </cell>
          <cell r="C45">
            <v>0.4</v>
          </cell>
        </row>
        <row r="46">
          <cell r="A46" t="str">
            <v xml:space="preserve"> 343 Сосиски Сочинки Сливочные ТМ Стародворье  0,4 кг</v>
          </cell>
          <cell r="B46" t="str">
            <v>шт</v>
          </cell>
          <cell r="C46">
            <v>0.4</v>
          </cell>
        </row>
        <row r="47">
          <cell r="A47" t="str">
            <v xml:space="preserve"> 344  Колбаса Сочинка по-европейски с сочной грудинкой ТМ Стародворье, ВЕС ПОКОМ</v>
          </cell>
          <cell r="B47" t="str">
            <v>кг</v>
          </cell>
          <cell r="C47">
            <v>1</v>
          </cell>
        </row>
        <row r="48">
          <cell r="A48" t="str">
            <v xml:space="preserve"> 345  Колбаса Сочинка по-фински с сочным окроком ТМ Стародворье ВЕС ПОКОМ</v>
          </cell>
          <cell r="B48" t="str">
            <v>кг</v>
          </cell>
          <cell r="C48">
            <v>1</v>
          </cell>
        </row>
        <row r="49">
          <cell r="A49" t="str">
            <v xml:space="preserve"> 347  Колбаса Сочинка рубленая с сочным окороком ТМ Стародворье ВЕС ПОКОМ</v>
          </cell>
          <cell r="B49" t="str">
            <v>кг</v>
          </cell>
          <cell r="C49">
            <v>1</v>
          </cell>
        </row>
        <row r="50">
          <cell r="A50" t="str">
            <v xml:space="preserve"> 364  Сардельки Филейские Вязанка ВЕС NDX ТМ Вязанка  ПОКОМ</v>
          </cell>
          <cell r="B50" t="str">
            <v>кг</v>
          </cell>
          <cell r="C50">
            <v>1</v>
          </cell>
        </row>
        <row r="51">
          <cell r="A51" t="str">
            <v xml:space="preserve"> 376  Колбаса Докторская Дугушка 0,6кг ГОСТ ТМ Стародворье  ПОКОМ </v>
          </cell>
          <cell r="B51" t="str">
            <v>шт</v>
          </cell>
          <cell r="C51">
            <v>0.6</v>
          </cell>
        </row>
        <row r="52">
          <cell r="A52" t="str">
            <v xml:space="preserve"> 397  Ветчина Дугушка ТМ Стародворье ТС Дугушка в полиамидной оболочке 0,6 кг. ПОКОМ</v>
          </cell>
          <cell r="B52" t="str">
            <v>шт</v>
          </cell>
          <cell r="C52">
            <v>0.6</v>
          </cell>
        </row>
        <row r="53">
          <cell r="A53" t="str">
            <v xml:space="preserve"> 408  Ветчина Сливушка с индейкой ТМ Вязанка, 0,4кг  ПОКОМ</v>
          </cell>
          <cell r="B53" t="str">
            <v>шт</v>
          </cell>
          <cell r="C53">
            <v>0.4</v>
          </cell>
        </row>
        <row r="54">
          <cell r="A54" t="str">
            <v xml:space="preserve"> 435  Колбаса Молочная Стародворская  с молоком в оболочке полиамид 0,4 кг.ТМ Стародворье ПОКОМ</v>
          </cell>
          <cell r="B54" t="str">
            <v>шт</v>
          </cell>
          <cell r="C54">
            <v>0.4</v>
          </cell>
        </row>
        <row r="55">
          <cell r="A55" t="str">
            <v xml:space="preserve"> 436  Колбаса Молочная стародворская с молоком, ВЕС, ТМ Стародворье  ПОКОМ</v>
          </cell>
          <cell r="B55" t="str">
            <v>кг</v>
          </cell>
          <cell r="C55">
            <v>1</v>
          </cell>
        </row>
        <row r="56">
          <cell r="A56" t="str">
            <v xml:space="preserve"> 447  Колбаски Краковюрст ТМ Баварушка с изысканными пряностями в оболочке NDX в в.у 0,2 кг. ПОКОМ </v>
          </cell>
          <cell r="B56" t="str">
            <v>шт</v>
          </cell>
          <cell r="C56">
            <v>0.2</v>
          </cell>
        </row>
        <row r="57">
          <cell r="A57" t="str">
            <v xml:space="preserve"> 449  Колбаса Дугушка Стародворская ВЕС ТС Дугушка ПОКОМ</v>
          </cell>
          <cell r="B57" t="str">
            <v>кг</v>
          </cell>
          <cell r="C57">
            <v>1</v>
          </cell>
        </row>
        <row r="58">
          <cell r="A58" t="str">
            <v xml:space="preserve"> 452  Колбаса Со шпиком ВЕС большой батон ТМ Особый рецепт  ПОКОМ</v>
          </cell>
          <cell r="B58" t="str">
            <v>кг</v>
          </cell>
          <cell r="C58">
            <v>1</v>
          </cell>
        </row>
        <row r="59">
          <cell r="A59" t="str">
            <v xml:space="preserve"> 456  Колбаса Филейная ТМ Особый рецепт ВЕС большой батон  ПОКОМ</v>
          </cell>
          <cell r="B59" t="str">
            <v>кг</v>
          </cell>
          <cell r="C59">
            <v>1</v>
          </cell>
        </row>
        <row r="60">
          <cell r="A60" t="str">
            <v xml:space="preserve"> 457  Колбаса Молочная ТМ Особый рецепт ВЕС большой батон  ПОКОМ</v>
          </cell>
          <cell r="B60" t="str">
            <v>кг</v>
          </cell>
          <cell r="C60">
            <v>1</v>
          </cell>
          <cell r="D60">
            <v>188</v>
          </cell>
        </row>
        <row r="61">
          <cell r="A61" t="str">
            <v xml:space="preserve"> 460  Колбаса Стародворская Традиционная ВЕС ТМ Стародворье в оболочке полиамид. ПОКОМ</v>
          </cell>
          <cell r="B61" t="str">
            <v>кг</v>
          </cell>
          <cell r="C61">
            <v>1</v>
          </cell>
        </row>
        <row r="62">
          <cell r="A62" t="str">
            <v xml:space="preserve"> 463  Колбаса Молочная Традиционнаяв оболочке полиамид.ТМ Стародворье. ВЕС ПОКОМ</v>
          </cell>
          <cell r="B62" t="str">
            <v>кг</v>
          </cell>
          <cell r="C62">
            <v>1</v>
          </cell>
        </row>
        <row r="63">
          <cell r="A63" t="str">
            <v xml:space="preserve"> 464  Колбаса Стародворская Традиционная со шпиком оболочке полиамид ТМ Стародворье.</v>
          </cell>
          <cell r="B63" t="str">
            <v>кг</v>
          </cell>
          <cell r="C63">
            <v>1</v>
          </cell>
        </row>
        <row r="64">
          <cell r="A64" t="str">
            <v xml:space="preserve"> 465  Колбаса Филейная оригинальная ВЕС 0,8кг ТМ Особый рецепт в оболочке полиамид  ПОКОМ</v>
          </cell>
          <cell r="B64" t="str">
            <v>кг</v>
          </cell>
          <cell r="C64">
            <v>1</v>
          </cell>
        </row>
        <row r="65">
          <cell r="A65" t="str">
            <v xml:space="preserve"> 490  Колбаса Сервелат Филейский ТМ Вязанка  0,3 кг. срез  ПОКОМ</v>
          </cell>
          <cell r="B65" t="str">
            <v>шт</v>
          </cell>
          <cell r="C65">
            <v>0.3</v>
          </cell>
        </row>
        <row r="66">
          <cell r="A66" t="str">
            <v xml:space="preserve"> 491  Колбаса Филейская Рубленая ТМ Вязанка  0,3 кг. срез.  ПОКОМ</v>
          </cell>
          <cell r="B66" t="str">
            <v>шт</v>
          </cell>
          <cell r="C66">
            <v>0.3</v>
          </cell>
        </row>
        <row r="67">
          <cell r="A67" t="str">
            <v xml:space="preserve"> 498  Колбаса Сочинка рубленая с сочным окороком 0,3кг ТМ Стародворье  ПОКОМ</v>
          </cell>
          <cell r="B67" t="str">
            <v>шт</v>
          </cell>
          <cell r="C67">
            <v>0.3</v>
          </cell>
        </row>
        <row r="68">
          <cell r="A68" t="str">
            <v>255  Сосиски Молочные для завтрака ТМ Особый рецепт, п/а МГС, ВЕС, ТМ Стародворье  ПОКОМ</v>
          </cell>
          <cell r="B68" t="str">
            <v>кг</v>
          </cell>
          <cell r="C68">
            <v>1</v>
          </cell>
        </row>
        <row r="69">
          <cell r="A69" t="str">
            <v>495  Колбаса Сочинка по-европейски с сочной грудинкой 0,3кг ТМ Стародворье  ПОКОМ</v>
          </cell>
          <cell r="B69" t="str">
            <v>шт</v>
          </cell>
          <cell r="C69">
            <v>0.3</v>
          </cell>
        </row>
        <row r="70">
          <cell r="A70" t="str">
            <v>496  Колбаса Сочинка по-фински с сочным окроком 0,3кг ТМ Стародворье  ПОКОМ</v>
          </cell>
          <cell r="B70" t="str">
            <v>шт</v>
          </cell>
          <cell r="C70">
            <v>0.3</v>
          </cell>
        </row>
        <row r="71">
          <cell r="A71" t="str">
            <v>501 Сосиски Филейские по-ганноверски ТМ Вязанка.в оболочке амицел в м.г.с ВЕС. ПОКОМ</v>
          </cell>
          <cell r="B71" t="str">
            <v>кг</v>
          </cell>
          <cell r="C71">
            <v>1</v>
          </cell>
        </row>
        <row r="72">
          <cell r="A72" t="str">
            <v>504  Ветчина Мясорубская с окороком 0,33кг срез ТМ Стародворье  ПОКОМ</v>
          </cell>
          <cell r="B72" t="str">
            <v>шт</v>
          </cell>
          <cell r="C72">
            <v>0.33</v>
          </cell>
        </row>
        <row r="73">
          <cell r="A73" t="str">
            <v>515  Колбаса Сервелат Мясорубский Делюкс 0,3кг ТМ Стародворье  ПОКОМ</v>
          </cell>
          <cell r="B73" t="str">
            <v>шт</v>
          </cell>
          <cell r="C73">
            <v>0.3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A1" t="str">
            <v>Ип Тарасенко А В Макеевка Заозерная 72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крат</v>
          </cell>
          <cell r="D3" t="str">
            <v>заказ шт/кг</v>
          </cell>
        </row>
        <row r="4">
          <cell r="D4">
            <v>1754</v>
          </cell>
        </row>
        <row r="5">
          <cell r="A5" t="str">
            <v xml:space="preserve"> 005  Колбаса Докторская ГОСТ, Вязанка вектор,ВЕС. ПОКОМ</v>
          </cell>
          <cell r="B5" t="str">
            <v>кг</v>
          </cell>
          <cell r="C5">
            <v>1</v>
          </cell>
          <cell r="D5">
            <v>40</v>
          </cell>
        </row>
        <row r="6">
          <cell r="A6" t="str">
            <v xml:space="preserve"> 016  Сосиски Вязанка Молочные, Вязанка вискофан  ВЕС.ПОКОМ</v>
          </cell>
          <cell r="B6" t="str">
            <v>кг</v>
          </cell>
          <cell r="C6">
            <v>1</v>
          </cell>
        </row>
        <row r="7">
          <cell r="A7" t="str">
            <v xml:space="preserve"> 017  Сосиски Вязанка Сливочные, Вязанка амицел ВЕС.ПОКОМ</v>
          </cell>
          <cell r="B7" t="str">
            <v>кг</v>
          </cell>
          <cell r="C7">
            <v>1</v>
          </cell>
          <cell r="D7">
            <v>200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B8" t="str">
            <v>шт</v>
          </cell>
          <cell r="C8">
            <v>0.45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B9" t="str">
            <v>шт</v>
          </cell>
          <cell r="C9">
            <v>0.45</v>
          </cell>
          <cell r="D9">
            <v>60</v>
          </cell>
        </row>
        <row r="10">
          <cell r="A10" t="str">
            <v xml:space="preserve"> 047  Кол Баварская, белков.обол. в термоусад. пакете 0.17 кг, ТМ Стародворье  ПОКОМ</v>
          </cell>
          <cell r="B10" t="str">
            <v>шт</v>
          </cell>
          <cell r="C10">
            <v>0.17</v>
          </cell>
        </row>
        <row r="11">
          <cell r="A11" t="str">
            <v xml:space="preserve"> 062  Колбаса Кракушка пряная с сальцем, 0.3кг в/у п/к, БАВАРУШКА ПОКОМ</v>
          </cell>
          <cell r="B11" t="str">
            <v>шт</v>
          </cell>
          <cell r="C11">
            <v>0.3</v>
          </cell>
        </row>
        <row r="12">
          <cell r="A12" t="str">
            <v xml:space="preserve"> 083  Колбаса Швейцарская 0,17 кг., ШТ., сырокопченая   ПОКОМ</v>
          </cell>
          <cell r="B12" t="str">
            <v>шт</v>
          </cell>
          <cell r="C12">
            <v>0.17</v>
          </cell>
        </row>
        <row r="13">
          <cell r="A13" t="str">
            <v xml:space="preserve"> 117  Колбаса Сервелат Филейбургский с ароматными пряностями, в/у 0,35 кг срез, БАВАРУШКА ПОКОМ</v>
          </cell>
          <cell r="B13" t="str">
            <v>шт</v>
          </cell>
          <cell r="C13">
            <v>0.35</v>
          </cell>
        </row>
        <row r="14">
          <cell r="A14" t="str">
            <v xml:space="preserve"> 118  Колбаса Сервелат Филейбургский с филе сочного окорока, в/у 0,35 кг срез, БАВАРУШКА ПОКОМ</v>
          </cell>
          <cell r="B14" t="str">
            <v>шт</v>
          </cell>
          <cell r="C14">
            <v>0.35</v>
          </cell>
        </row>
        <row r="15">
          <cell r="A15" t="str">
            <v xml:space="preserve"> 200  Ветчина Дугушка ТМ Стародворье, вектор в/у    ПОКОМ</v>
          </cell>
          <cell r="B15" t="str">
            <v>кг</v>
          </cell>
          <cell r="C15">
            <v>1</v>
          </cell>
          <cell r="D15">
            <v>200</v>
          </cell>
        </row>
        <row r="16">
          <cell r="A16" t="str">
            <v xml:space="preserve"> 201  Ветчина Нежная ТМ Особый рецепт, (2,5кг), ПОКОМ</v>
          </cell>
          <cell r="B16" t="str">
            <v>кг</v>
          </cell>
          <cell r="C16">
            <v>1</v>
          </cell>
          <cell r="D16">
            <v>150</v>
          </cell>
        </row>
        <row r="17">
          <cell r="A17" t="str">
            <v xml:space="preserve"> 215  Колбаса Докторская ГОСТ Дугушка, ВЕС, ТМ Стародворье ПОКОМ</v>
          </cell>
          <cell r="B17" t="str">
            <v>кг</v>
          </cell>
          <cell r="C17">
            <v>1</v>
          </cell>
        </row>
        <row r="18">
          <cell r="A18" t="str">
            <v xml:space="preserve"> 219  Колбаса Докторская Особая ТМ Особый рецепт, ВЕС  ПОКОМ</v>
          </cell>
          <cell r="B18" t="str">
            <v>кг</v>
          </cell>
          <cell r="C18">
            <v>1</v>
          </cell>
          <cell r="D18">
            <v>150</v>
          </cell>
        </row>
        <row r="19">
          <cell r="A19" t="str">
            <v xml:space="preserve"> 229  Колбаса Молочная Дугушка, в/у, ВЕС, ТМ Стародворье   ПОКОМ</v>
          </cell>
          <cell r="B19" t="str">
            <v>кг</v>
          </cell>
          <cell r="C19">
            <v>1</v>
          </cell>
          <cell r="D19">
            <v>250</v>
          </cell>
        </row>
        <row r="20">
          <cell r="A20" t="str">
            <v xml:space="preserve"> 236  Колбаса Рубленая ЗАПЕЧ. Дугушка ТМ Стародворье, вектор, в/к    ПОКОМ</v>
          </cell>
          <cell r="B20" t="str">
            <v>кг</v>
          </cell>
          <cell r="C20">
            <v>1</v>
          </cell>
          <cell r="D20">
            <v>50</v>
          </cell>
        </row>
        <row r="21">
          <cell r="A21" t="str">
            <v xml:space="preserve"> 239  Колбаса Салями запеч Дугушка, оболочка вектор, ВЕС, ТМ Стародворье  ПОКОМ</v>
          </cell>
          <cell r="B21" t="str">
            <v>кг</v>
          </cell>
          <cell r="C21">
            <v>1</v>
          </cell>
          <cell r="D21">
            <v>40</v>
          </cell>
        </row>
        <row r="22">
          <cell r="A22" t="str">
            <v xml:space="preserve"> 242  Колбаса Сервелат ЗАПЕЧ.Дугушка ТМ Стародворье, вектор, в/к     ПОКОМ</v>
          </cell>
          <cell r="B22" t="str">
            <v>кг</v>
          </cell>
          <cell r="C22">
            <v>1</v>
          </cell>
        </row>
        <row r="23">
          <cell r="A23" t="str">
            <v xml:space="preserve"> 250  Сардельки стародворские с говядиной в обол. NDX, ВЕС. ПОКОМ</v>
          </cell>
          <cell r="B23" t="str">
            <v>кг</v>
          </cell>
          <cell r="C23">
            <v>1</v>
          </cell>
          <cell r="D23">
            <v>64</v>
          </cell>
        </row>
        <row r="24">
          <cell r="A24" t="str">
            <v xml:space="preserve"> 267  Колбаса Салями Филейбургская зернистая, оболочка фиброуз, ВЕС, ТМ Баварушка  ПОКОМ</v>
          </cell>
          <cell r="B24" t="str">
            <v>кг</v>
          </cell>
          <cell r="C24">
            <v>1</v>
          </cell>
        </row>
        <row r="25">
          <cell r="A25" t="str">
            <v xml:space="preserve"> 273  Сосиски Сочинки с сочной грудинкой, МГС 0.4кг,   ПОКОМ</v>
          </cell>
          <cell r="B25" t="str">
            <v>шт</v>
          </cell>
          <cell r="C25">
            <v>0.4</v>
          </cell>
        </row>
        <row r="26">
          <cell r="A26" t="str">
            <v xml:space="preserve"> 276  Колбаса Сливушка ТМ Вязанка в оболочке полиамид 0,45 кг  ПОКОМ</v>
          </cell>
          <cell r="B26" t="str">
            <v>шт</v>
          </cell>
          <cell r="C26">
            <v>0.45</v>
          </cell>
        </row>
        <row r="27">
          <cell r="A27" t="str">
            <v xml:space="preserve"> 278  Сосиски Сочинки с сочным окороком, МГС 0.4кг,   ПОКОМ</v>
          </cell>
          <cell r="B27" t="str">
            <v>шт</v>
          </cell>
          <cell r="C27">
            <v>0.4</v>
          </cell>
        </row>
        <row r="28">
          <cell r="A28" t="str">
            <v xml:space="preserve"> 283  Сосиски Сочинки, ВЕС, ТМ Стародворье ПОКОМ</v>
          </cell>
          <cell r="B28" t="str">
            <v>кг</v>
          </cell>
          <cell r="C28">
            <v>1</v>
          </cell>
        </row>
        <row r="29">
          <cell r="A29" t="str">
            <v xml:space="preserve"> 296  Колбаса Мясорубская с рубленой грудинкой 0,35кг срез ТМ Стародворье  ПОКОМ</v>
          </cell>
          <cell r="B29" t="str">
            <v>шт</v>
          </cell>
          <cell r="C29">
            <v>0.35</v>
          </cell>
        </row>
        <row r="30">
          <cell r="A30" t="str">
            <v xml:space="preserve"> 297  Колбаса Мясорубская с рубленой грудинкой ВЕС ТМ Стародворье  ПОКОМ</v>
          </cell>
          <cell r="B30" t="str">
            <v>кг</v>
          </cell>
          <cell r="C30">
            <v>1</v>
          </cell>
        </row>
        <row r="31">
          <cell r="A31" t="str">
            <v xml:space="preserve"> 301  Сосиски Сочинки по-баварски с сыром,  0.4кг, ТМ Стародворье  ПОКОМ</v>
          </cell>
          <cell r="B31" t="str">
            <v>шт</v>
          </cell>
          <cell r="C31">
            <v>0.4</v>
          </cell>
        </row>
        <row r="32">
          <cell r="A32" t="str">
            <v xml:space="preserve"> 302  Сосиски Сочинки по-баварски,  0.4кг, ТМ Стародворье  ПОКОМ</v>
          </cell>
          <cell r="B32" t="str">
            <v>шт</v>
          </cell>
          <cell r="C32">
            <v>0.4</v>
          </cell>
        </row>
        <row r="33">
          <cell r="A33" t="str">
            <v xml:space="preserve"> 305  Колбаса Сервелат Мясорубский с мелкорубленным окороком в/у  ТМ Стародворье ВЕС   ПОКОМ</v>
          </cell>
          <cell r="B33" t="str">
            <v>кг</v>
          </cell>
          <cell r="C33">
            <v>1</v>
          </cell>
        </row>
        <row r="34">
          <cell r="A34" t="str">
            <v xml:space="preserve"> 307  Колбаса Сервелат Мясорубский с мелкорубленным окороком 0,35 кг срез ТМ Стародворье   Поком</v>
          </cell>
          <cell r="B34" t="str">
            <v>шт</v>
          </cell>
          <cell r="C34">
            <v>0.35</v>
          </cell>
        </row>
        <row r="35">
          <cell r="A35" t="str">
            <v xml:space="preserve"> 309  Сосиски Сочинки с сыром 0,4 кг ТМ Стародворье  ПОКОМ</v>
          </cell>
          <cell r="B35" t="str">
            <v>шт</v>
          </cell>
          <cell r="C35">
            <v>0.4</v>
          </cell>
        </row>
        <row r="36">
          <cell r="A36" t="str">
            <v xml:space="preserve"> 312  Ветчина Филейская ВЕС ТМ  Вязанка ТС Столичная  ПОКОМ</v>
          </cell>
          <cell r="B36" t="str">
            <v>кг</v>
          </cell>
          <cell r="C36">
            <v>1</v>
          </cell>
        </row>
        <row r="37">
          <cell r="A37" t="str">
            <v xml:space="preserve"> 315  Колбаса вареная Молокуша ТМ Вязанка ВЕС, ПОКОМ</v>
          </cell>
          <cell r="B37" t="str">
            <v>кг</v>
          </cell>
          <cell r="C37">
            <v>1</v>
          </cell>
          <cell r="D37">
            <v>40</v>
          </cell>
        </row>
        <row r="38">
          <cell r="A38" t="str">
            <v xml:space="preserve"> 322  Колбаса вареная Молокуша 0,45кг ТМ Вязанка  ПОКОМ</v>
          </cell>
          <cell r="B38" t="str">
            <v>шт</v>
          </cell>
          <cell r="C38">
            <v>0.45</v>
          </cell>
        </row>
        <row r="39">
          <cell r="A39" t="str">
            <v xml:space="preserve"> 328  Сардельки Сочинки Стародворье ТМ  0,4 кг ПОКОМ</v>
          </cell>
          <cell r="B39" t="str">
            <v>шт</v>
          </cell>
          <cell r="C39">
            <v>0.4</v>
          </cell>
        </row>
        <row r="40">
          <cell r="A40" t="str">
            <v xml:space="preserve"> 329  Сардельки Сочинки с сыром Стародворье ТМ, 0,4 кг. ПОКОМ</v>
          </cell>
          <cell r="B40" t="str">
            <v>шт</v>
          </cell>
          <cell r="C40">
            <v>0.4</v>
          </cell>
        </row>
        <row r="41">
          <cell r="A41" t="str">
            <v xml:space="preserve"> 330  Колбаса вареная Филейская ТМ Вязанка ТС Классическая ВЕС  ПОКОМ</v>
          </cell>
          <cell r="B41" t="str">
            <v>кг</v>
          </cell>
          <cell r="C41">
            <v>1</v>
          </cell>
          <cell r="D41">
            <v>60</v>
          </cell>
        </row>
        <row r="42">
          <cell r="A42" t="str">
            <v xml:space="preserve"> 335  Колбаса Сливушка ТМ Вязанка. ВЕС.  ПОКОМ </v>
          </cell>
          <cell r="B42" t="str">
            <v>кг</v>
          </cell>
          <cell r="C42">
            <v>1</v>
          </cell>
        </row>
        <row r="43">
          <cell r="A43" t="str">
            <v xml:space="preserve"> 336  Ветчина Сливушка с индейкой ТМ Вязанка. ВЕС  ПОКОМ</v>
          </cell>
          <cell r="B43" t="str">
            <v>кг</v>
          </cell>
          <cell r="C43">
            <v>1</v>
          </cell>
        </row>
        <row r="44">
          <cell r="A44" t="str">
            <v xml:space="preserve"> 339  Колбаса вареная Филейская ТМ Вязанка ТС Классическая, 0,40 кг.  ПОКОМ</v>
          </cell>
          <cell r="B44" t="str">
            <v>шт</v>
          </cell>
          <cell r="C44">
            <v>0.4</v>
          </cell>
        </row>
        <row r="45">
          <cell r="A45" t="str">
            <v xml:space="preserve"> 342 Сосиски Сочинки Молочные ТМ Стародворье 0,4 кг ПОКОМ</v>
          </cell>
          <cell r="B45" t="str">
            <v>шт</v>
          </cell>
          <cell r="C45">
            <v>0.4</v>
          </cell>
        </row>
        <row r="46">
          <cell r="A46" t="str">
            <v xml:space="preserve"> 343 Сосиски Сочинки Сливочные ТМ Стародворье  0,4 кг</v>
          </cell>
          <cell r="B46" t="str">
            <v>шт</v>
          </cell>
          <cell r="C46">
            <v>0.4</v>
          </cell>
        </row>
        <row r="47">
          <cell r="A47" t="str">
            <v xml:space="preserve"> 344  Колбаса Сочинка по-европейски с сочной грудинкой ТМ Стародворье, ВЕС ПОКОМ</v>
          </cell>
          <cell r="B47" t="str">
            <v>кг</v>
          </cell>
          <cell r="C47">
            <v>1</v>
          </cell>
        </row>
        <row r="48">
          <cell r="A48" t="str">
            <v xml:space="preserve"> 345  Колбаса Сочинка по-фински с сочным окроком ТМ Стародворье ВЕС ПОКОМ</v>
          </cell>
          <cell r="B48" t="str">
            <v>кг</v>
          </cell>
          <cell r="C48">
            <v>1</v>
          </cell>
        </row>
        <row r="49">
          <cell r="A49" t="str">
            <v xml:space="preserve"> 347  Колбаса Сочинка рубленая с сочным окороком ТМ Стародворье ВЕС ПОКОМ</v>
          </cell>
          <cell r="B49" t="str">
            <v>кг</v>
          </cell>
          <cell r="C49">
            <v>1</v>
          </cell>
        </row>
        <row r="50">
          <cell r="A50" t="str">
            <v xml:space="preserve"> 364  Сардельки Филейские Вязанка ВЕС NDX ТМ Вязанка  ПОКОМ</v>
          </cell>
          <cell r="B50" t="str">
            <v>кг</v>
          </cell>
          <cell r="C50">
            <v>1</v>
          </cell>
        </row>
        <row r="51">
          <cell r="A51" t="str">
            <v xml:space="preserve"> 376  Колбаса Докторская Дугушка 0,6кг ГОСТ ТМ Стародворье  ПОКОМ </v>
          </cell>
          <cell r="B51" t="str">
            <v>шт</v>
          </cell>
          <cell r="C51">
            <v>0.6</v>
          </cell>
        </row>
        <row r="52">
          <cell r="A52" t="str">
            <v xml:space="preserve"> 397  Ветчина Дугушка ТМ Стародворье ТС Дугушка в полиамидной оболочке 0,6 кг. ПОКОМ</v>
          </cell>
          <cell r="B52" t="str">
            <v>шт</v>
          </cell>
          <cell r="C52">
            <v>0.6</v>
          </cell>
        </row>
        <row r="53">
          <cell r="A53" t="str">
            <v xml:space="preserve"> 408  Ветчина Сливушка с индейкой ТМ Вязанка, 0,4кг  ПОКОМ</v>
          </cell>
          <cell r="B53" t="str">
            <v>шт</v>
          </cell>
          <cell r="C53">
            <v>0.4</v>
          </cell>
        </row>
        <row r="54">
          <cell r="A54" t="str">
            <v xml:space="preserve"> 435  Колбаса Молочная Стародворская  с молоком в оболочке полиамид 0,4 кг.ТМ Стародворье ПОКОМ</v>
          </cell>
          <cell r="B54" t="str">
            <v>шт</v>
          </cell>
          <cell r="C54">
            <v>0.4</v>
          </cell>
        </row>
        <row r="55">
          <cell r="A55" t="str">
            <v xml:space="preserve"> 436  Колбаса Молочная стародворская с молоком, ВЕС, ТМ Стародворье  ПОКОМ</v>
          </cell>
          <cell r="B55" t="str">
            <v>кг</v>
          </cell>
          <cell r="C55">
            <v>1</v>
          </cell>
        </row>
        <row r="56">
          <cell r="A56" t="str">
            <v xml:space="preserve"> 447  Колбаски Краковюрст ТМ Баварушка с изысканными пряностями в оболочке NDX в в.у 0,2 кг. ПОКОМ </v>
          </cell>
          <cell r="B56" t="str">
            <v>шт</v>
          </cell>
          <cell r="C56">
            <v>0.2</v>
          </cell>
        </row>
        <row r="57">
          <cell r="A57" t="str">
            <v xml:space="preserve"> 449  Колбаса Дугушка Стародворская ВЕС ТС Дугушка ПОКОМ</v>
          </cell>
          <cell r="B57" t="str">
            <v>кг</v>
          </cell>
          <cell r="C57">
            <v>1</v>
          </cell>
          <cell r="D57">
            <v>150</v>
          </cell>
        </row>
        <row r="58">
          <cell r="A58" t="str">
            <v xml:space="preserve"> 452  Колбаса Со шпиком ВЕС большой батон ТМ Особый рецепт  ПОКОМ</v>
          </cell>
          <cell r="B58" t="str">
            <v>кг</v>
          </cell>
          <cell r="C58">
            <v>1</v>
          </cell>
        </row>
        <row r="59">
          <cell r="A59" t="str">
            <v xml:space="preserve"> 456  Колбаса Филейная ТМ Особый рецепт ВЕС большой батон  ПОКОМ</v>
          </cell>
          <cell r="B59" t="str">
            <v>кг</v>
          </cell>
          <cell r="C59">
            <v>1</v>
          </cell>
          <cell r="D59">
            <v>150</v>
          </cell>
        </row>
        <row r="60">
          <cell r="A60" t="str">
            <v xml:space="preserve"> 457  Колбаса Молочная ТМ Особый рецепт ВЕС большой батон  ПОКОМ</v>
          </cell>
          <cell r="B60" t="str">
            <v>кг</v>
          </cell>
          <cell r="C60">
            <v>1</v>
          </cell>
          <cell r="D60">
            <v>150</v>
          </cell>
        </row>
        <row r="61">
          <cell r="A61" t="str">
            <v xml:space="preserve"> 460  Колбаса Стародворская Традиционная ВЕС ТМ Стародворье в оболочке полиамид. ПОКОМ</v>
          </cell>
          <cell r="B61" t="str">
            <v>кг</v>
          </cell>
          <cell r="C61">
            <v>1</v>
          </cell>
        </row>
        <row r="62">
          <cell r="A62" t="str">
            <v xml:space="preserve"> 463  Колбаса Молочная Традиционнаяв оболочке полиамид.ТМ Стародворье. ВЕС ПОКОМ</v>
          </cell>
          <cell r="B62" t="str">
            <v>кг</v>
          </cell>
          <cell r="C62">
            <v>1</v>
          </cell>
        </row>
        <row r="63">
          <cell r="A63" t="str">
            <v xml:space="preserve"> 464  Колбаса Стародворская Традиционная со шпиком оболочке полиамид ТМ Стародворье.</v>
          </cell>
          <cell r="B63" t="str">
            <v>кг</v>
          </cell>
          <cell r="C63">
            <v>1</v>
          </cell>
        </row>
        <row r="64">
          <cell r="A64" t="str">
            <v xml:space="preserve"> 465  Колбаса Филейная оригинальная ВЕС 0,8кг ТМ Особый рецепт в оболочке полиамид  ПОКОМ</v>
          </cell>
          <cell r="B64" t="str">
            <v>кг</v>
          </cell>
          <cell r="C64">
            <v>1</v>
          </cell>
        </row>
        <row r="65">
          <cell r="A65" t="str">
            <v xml:space="preserve"> 490  Колбаса Сервелат Филейский ТМ Вязанка  0,3 кг. срез  ПОКОМ</v>
          </cell>
          <cell r="B65" t="str">
            <v>шт</v>
          </cell>
          <cell r="C65">
            <v>0.3</v>
          </cell>
        </row>
        <row r="66">
          <cell r="A66" t="str">
            <v xml:space="preserve"> 491  Колбаса Филейская Рубленая ТМ Вязанка  0,3 кг. срез.  ПОКОМ</v>
          </cell>
          <cell r="B66" t="str">
            <v>шт</v>
          </cell>
          <cell r="C66">
            <v>0.3</v>
          </cell>
        </row>
        <row r="67">
          <cell r="A67" t="str">
            <v xml:space="preserve"> 498  Колбаса Сочинка рубленая с сочным окороком 0,3кг ТМ Стародворье  ПОКОМ</v>
          </cell>
          <cell r="B67" t="str">
            <v>шт</v>
          </cell>
          <cell r="C67">
            <v>0.3</v>
          </cell>
        </row>
        <row r="68">
          <cell r="A68" t="str">
            <v>255  Сосиски Молочные для завтрака ТМ Особый рецепт, п/а МГС, ВЕС, ТМ Стародворье  ПОКОМ</v>
          </cell>
          <cell r="B68" t="str">
            <v>кг</v>
          </cell>
          <cell r="C68">
            <v>1</v>
          </cell>
        </row>
        <row r="69">
          <cell r="A69" t="str">
            <v>495  Колбаса Сочинка по-европейски с сочной грудинкой 0,3кг ТМ Стародворье  ПОКОМ</v>
          </cell>
          <cell r="B69" t="str">
            <v>шт</v>
          </cell>
          <cell r="C69">
            <v>0.3</v>
          </cell>
        </row>
        <row r="70">
          <cell r="A70" t="str">
            <v>496  Колбаса Сочинка по-фински с сочным окроком 0,3кг ТМ Стародворье  ПОКОМ</v>
          </cell>
          <cell r="B70" t="str">
            <v>шт</v>
          </cell>
          <cell r="C70">
            <v>0.3</v>
          </cell>
        </row>
        <row r="71">
          <cell r="A71" t="str">
            <v>501 Сосиски Филейские по-ганноверски ТМ Вязанка.в оболочке амицел в м.г.с ВЕС. ПОКОМ</v>
          </cell>
          <cell r="B71" t="str">
            <v>кг</v>
          </cell>
          <cell r="C71">
            <v>1</v>
          </cell>
        </row>
        <row r="72">
          <cell r="A72" t="str">
            <v>504  Ветчина Мясорубская с окороком 0,33кг срез ТМ Стародворье  ПОКОМ</v>
          </cell>
          <cell r="B72" t="str">
            <v>шт</v>
          </cell>
          <cell r="C72">
            <v>0.33</v>
          </cell>
        </row>
        <row r="73">
          <cell r="A73" t="str">
            <v>515  Колбаса Сервелат Мясорубский Делюкс 0,3кг ТМ Стародворье  ПОКОМ</v>
          </cell>
          <cell r="B73" t="str">
            <v>шт</v>
          </cell>
          <cell r="C73">
            <v>0.3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9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X11" sqref="X11"/>
    </sheetView>
  </sheetViews>
  <sheetFormatPr defaultRowHeight="15" x14ac:dyDescent="0.25"/>
  <cols>
    <col min="1" max="1" width="52.42578125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9.140625" customWidth="1"/>
    <col min="10" max="10" width="1" customWidth="1"/>
    <col min="11" max="18" width="7" customWidth="1"/>
    <col min="19" max="20" width="7" style="10" customWidth="1"/>
    <col min="21" max="23" width="7" customWidth="1"/>
    <col min="24" max="24" width="13.5703125" customWidth="1"/>
    <col min="25" max="26" width="5" customWidth="1"/>
    <col min="27" max="36" width="6" customWidth="1"/>
    <col min="37" max="37" width="27.85546875" customWidth="1"/>
    <col min="38" max="38" width="7" customWidth="1"/>
    <col min="39" max="52" width="3" customWidth="1"/>
  </cols>
  <sheetData>
    <row r="1" spans="1:52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15</v>
      </c>
      <c r="V3" s="3" t="s">
        <v>16</v>
      </c>
      <c r="W3" s="7" t="s">
        <v>17</v>
      </c>
      <c r="X3" s="7" t="s">
        <v>18</v>
      </c>
      <c r="Y3" s="2" t="s">
        <v>19</v>
      </c>
      <c r="Z3" s="2" t="s">
        <v>20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21</v>
      </c>
      <c r="AJ3" s="2" t="s">
        <v>21</v>
      </c>
      <c r="AK3" s="2" t="s">
        <v>22</v>
      </c>
      <c r="AL3" s="2" t="s">
        <v>23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157</v>
      </c>
      <c r="P4" s="1" t="s">
        <v>24</v>
      </c>
      <c r="Q4" s="1" t="s">
        <v>25</v>
      </c>
      <c r="R4" s="1" t="s">
        <v>26</v>
      </c>
      <c r="S4" s="1" t="s">
        <v>158</v>
      </c>
      <c r="T4" s="1" t="s">
        <v>159</v>
      </c>
      <c r="U4" s="1" t="s">
        <v>27</v>
      </c>
      <c r="V4" s="1"/>
      <c r="W4" s="1"/>
      <c r="X4" s="1"/>
      <c r="Y4" s="1"/>
      <c r="Z4" s="1"/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SUM(E6:E499)</f>
        <v>44734.654999999999</v>
      </c>
      <c r="F5" s="4">
        <f>SUM(F6:F499)</f>
        <v>40921.895000000004</v>
      </c>
      <c r="G5" s="8"/>
      <c r="H5" s="1"/>
      <c r="I5" s="1"/>
      <c r="J5" s="1"/>
      <c r="K5" s="4">
        <f t="shared" ref="K5:W5" si="0">SUM(K6:K499)</f>
        <v>52270.754999999983</v>
      </c>
      <c r="L5" s="4">
        <f t="shared" si="0"/>
        <v>-7536.0999999999976</v>
      </c>
      <c r="M5" s="4">
        <f t="shared" si="0"/>
        <v>42350.517000000007</v>
      </c>
      <c r="N5" s="4">
        <f t="shared" si="0"/>
        <v>2384.1380000000008</v>
      </c>
      <c r="O5" s="4">
        <f t="shared" si="0"/>
        <v>1561</v>
      </c>
      <c r="P5" s="4">
        <f t="shared" si="0"/>
        <v>2901.0888500000001</v>
      </c>
      <c r="Q5" s="4">
        <f t="shared" si="0"/>
        <v>17715.753279999994</v>
      </c>
      <c r="R5" s="4">
        <f t="shared" si="0"/>
        <v>11700</v>
      </c>
      <c r="S5" s="4">
        <f t="shared" ref="S5:T5" si="1">SUM(S6:S499)</f>
        <v>1994</v>
      </c>
      <c r="T5" s="4">
        <f t="shared" si="1"/>
        <v>1754</v>
      </c>
      <c r="U5" s="4">
        <f t="shared" si="0"/>
        <v>8470.1034000000018</v>
      </c>
      <c r="V5" s="4">
        <f t="shared" si="0"/>
        <v>26415.526470000008</v>
      </c>
      <c r="W5" s="4">
        <f t="shared" si="0"/>
        <v>0</v>
      </c>
      <c r="X5" s="1"/>
      <c r="Y5" s="1"/>
      <c r="Z5" s="1"/>
      <c r="AA5" s="4">
        <f t="shared" ref="AA5:AJ5" si="2">SUM(AA6:AA499)</f>
        <v>7415.2402000000002</v>
      </c>
      <c r="AB5" s="4">
        <f t="shared" si="2"/>
        <v>7209.3169999999991</v>
      </c>
      <c r="AC5" s="4">
        <f t="shared" si="2"/>
        <v>6908.0676000000003</v>
      </c>
      <c r="AD5" s="4">
        <f t="shared" si="2"/>
        <v>7580.3846000000012</v>
      </c>
      <c r="AE5" s="4">
        <f t="shared" si="2"/>
        <v>7250.4707999999982</v>
      </c>
      <c r="AF5" s="4">
        <f t="shared" si="2"/>
        <v>7317.8251999999993</v>
      </c>
      <c r="AG5" s="4">
        <f t="shared" si="2"/>
        <v>8209.5925999999999</v>
      </c>
      <c r="AH5" s="4">
        <f t="shared" si="2"/>
        <v>7686.5240000000003</v>
      </c>
      <c r="AI5" s="4">
        <f t="shared" si="2"/>
        <v>6538.2910000000002</v>
      </c>
      <c r="AJ5" s="4">
        <f t="shared" si="2"/>
        <v>7413.0825999999988</v>
      </c>
      <c r="AK5" s="1"/>
      <c r="AL5" s="4">
        <f>SUM(AL6:AL499)</f>
        <v>22313.30157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38</v>
      </c>
      <c r="B6" s="1" t="s">
        <v>39</v>
      </c>
      <c r="C6" s="1">
        <v>362.71600000000001</v>
      </c>
      <c r="D6" s="1">
        <v>383.15100000000001</v>
      </c>
      <c r="E6" s="1">
        <v>425.71899999999999</v>
      </c>
      <c r="F6" s="1">
        <v>215.708</v>
      </c>
      <c r="G6" s="8">
        <v>1</v>
      </c>
      <c r="H6" s="1">
        <v>50</v>
      </c>
      <c r="I6" s="1" t="s">
        <v>40</v>
      </c>
      <c r="J6" s="1"/>
      <c r="K6" s="1">
        <v>471.40800000000002</v>
      </c>
      <c r="L6" s="1">
        <f t="shared" ref="L6:L37" si="3">E6-K6</f>
        <v>-45.689000000000021</v>
      </c>
      <c r="M6" s="1">
        <f>E6-N6</f>
        <v>425.71899999999999</v>
      </c>
      <c r="N6" s="1"/>
      <c r="O6" s="1">
        <v>0</v>
      </c>
      <c r="P6" s="1"/>
      <c r="Q6" s="1">
        <v>211.89915999999991</v>
      </c>
      <c r="R6" s="1">
        <v>250</v>
      </c>
      <c r="S6" s="1">
        <f>IFERROR(VLOOKUP(A6,[1]Sheet!$A:$D,4,0),0)</f>
        <v>0</v>
      </c>
      <c r="T6" s="1">
        <f>IFERROR(VLOOKUP(A6,[2]Sheet!$A:$D,4,0),0)</f>
        <v>40</v>
      </c>
      <c r="U6" s="1">
        <f>M6/5</f>
        <v>85.143799999999999</v>
      </c>
      <c r="V6" s="5">
        <f>11*U6-R6-Q6-P6-F6</f>
        <v>258.97464000000002</v>
      </c>
      <c r="W6" s="5"/>
      <c r="X6" s="1"/>
      <c r="Y6" s="1">
        <f>(F6+P6+Q6+R6+V6)/U6</f>
        <v>11</v>
      </c>
      <c r="Z6" s="1">
        <f>(F6+P6+Q6+R6)/U6</f>
        <v>7.9583852259354169</v>
      </c>
      <c r="AA6" s="1">
        <v>77.778999999999996</v>
      </c>
      <c r="AB6" s="1">
        <v>58.559399999999997</v>
      </c>
      <c r="AC6" s="1">
        <v>52.23960000000001</v>
      </c>
      <c r="AD6" s="1">
        <v>60.661199999999987</v>
      </c>
      <c r="AE6" s="1">
        <v>63.102999999999987</v>
      </c>
      <c r="AF6" s="1">
        <v>50.607600000000012</v>
      </c>
      <c r="AG6" s="1">
        <v>53.202599999999997</v>
      </c>
      <c r="AH6" s="1">
        <v>79.527600000000007</v>
      </c>
      <c r="AI6" s="1">
        <v>72.150999999999996</v>
      </c>
      <c r="AJ6" s="1">
        <v>60.181400000000011</v>
      </c>
      <c r="AK6" s="1"/>
      <c r="AL6" s="1">
        <f t="shared" ref="AL6:AL13" si="4">G6*V6</f>
        <v>258.97464000000002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41</v>
      </c>
      <c r="B7" s="1" t="s">
        <v>39</v>
      </c>
      <c r="C7" s="1">
        <v>190.16499999999999</v>
      </c>
      <c r="D7" s="1">
        <v>429.64600000000002</v>
      </c>
      <c r="E7" s="1">
        <v>321.59899999999999</v>
      </c>
      <c r="F7" s="1">
        <v>222.69900000000001</v>
      </c>
      <c r="G7" s="8">
        <v>1</v>
      </c>
      <c r="H7" s="1">
        <v>45</v>
      </c>
      <c r="I7" s="1" t="s">
        <v>40</v>
      </c>
      <c r="J7" s="1"/>
      <c r="K7" s="1">
        <v>336.08300000000003</v>
      </c>
      <c r="L7" s="1">
        <f t="shared" si="3"/>
        <v>-14.484000000000037</v>
      </c>
      <c r="M7" s="1">
        <f t="shared" ref="M7:M70" si="5">E7-N7</f>
        <v>216.12700000000001</v>
      </c>
      <c r="N7" s="1">
        <v>105.47199999999999</v>
      </c>
      <c r="O7" s="1">
        <v>91</v>
      </c>
      <c r="P7" s="1"/>
      <c r="Q7" s="1">
        <v>177.42859999999999</v>
      </c>
      <c r="R7" s="1"/>
      <c r="S7" s="1">
        <f>IFERROR(VLOOKUP(A7,[1]Sheet!$A:$D,4,0),0)</f>
        <v>108</v>
      </c>
      <c r="T7" s="1">
        <f>IFERROR(VLOOKUP(A7,[2]Sheet!$A:$D,4,0),0)</f>
        <v>0</v>
      </c>
      <c r="U7" s="1">
        <f t="shared" ref="U7:U70" si="6">M7/5</f>
        <v>43.2254</v>
      </c>
      <c r="V7" s="5">
        <f t="shared" ref="V7:V13" si="7">11*U7-R7-Q7-P7-F7</f>
        <v>75.351799999999969</v>
      </c>
      <c r="W7" s="5"/>
      <c r="X7" s="1"/>
      <c r="Y7" s="1">
        <f t="shared" ref="Y7:Y70" si="8">(F7+P7+Q7+R7+V7)/U7</f>
        <v>11</v>
      </c>
      <c r="Z7" s="1">
        <f t="shared" ref="Z7:Z70" si="9">(F7+P7+Q7+R7)/U7</f>
        <v>9.2567703248552942</v>
      </c>
      <c r="AA7" s="1">
        <v>43.374199999999988</v>
      </c>
      <c r="AB7" s="1">
        <v>43.560199999999988</v>
      </c>
      <c r="AC7" s="1">
        <v>26.11719999999999</v>
      </c>
      <c r="AD7" s="1">
        <v>48.417400000000001</v>
      </c>
      <c r="AE7" s="1">
        <v>35.037599999999998</v>
      </c>
      <c r="AF7" s="1">
        <v>41.584799999999987</v>
      </c>
      <c r="AG7" s="1">
        <v>41.801200000000001</v>
      </c>
      <c r="AH7" s="1">
        <v>59.936400000000013</v>
      </c>
      <c r="AI7" s="1">
        <v>33.135199999999983</v>
      </c>
      <c r="AJ7" s="1">
        <v>29.4544</v>
      </c>
      <c r="AK7" s="1"/>
      <c r="AL7" s="1">
        <f t="shared" si="4"/>
        <v>75.351799999999969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42</v>
      </c>
      <c r="B8" s="1" t="s">
        <v>39</v>
      </c>
      <c r="C8" s="1">
        <v>467.30900000000003</v>
      </c>
      <c r="D8" s="1">
        <v>1406.2449999999999</v>
      </c>
      <c r="E8" s="1">
        <v>881.85199999999998</v>
      </c>
      <c r="F8" s="1">
        <v>632.03499999999997</v>
      </c>
      <c r="G8" s="8">
        <v>1</v>
      </c>
      <c r="H8" s="1">
        <v>45</v>
      </c>
      <c r="I8" s="1" t="s">
        <v>40</v>
      </c>
      <c r="J8" s="1"/>
      <c r="K8" s="1">
        <v>1000.183</v>
      </c>
      <c r="L8" s="1">
        <f t="shared" si="3"/>
        <v>-118.33100000000002</v>
      </c>
      <c r="M8" s="1">
        <f t="shared" si="5"/>
        <v>758.43899999999996</v>
      </c>
      <c r="N8" s="1">
        <v>123.413</v>
      </c>
      <c r="O8" s="1">
        <v>109</v>
      </c>
      <c r="P8" s="1"/>
      <c r="Q8" s="1">
        <v>618.58019999999988</v>
      </c>
      <c r="R8" s="1"/>
      <c r="S8" s="1">
        <f>IFERROR(VLOOKUP(A8,[1]Sheet!$A:$D,4,0),0)</f>
        <v>134</v>
      </c>
      <c r="T8" s="1">
        <f>IFERROR(VLOOKUP(A8,[2]Sheet!$A:$D,4,0),0)</f>
        <v>200</v>
      </c>
      <c r="U8" s="1">
        <f t="shared" si="6"/>
        <v>151.68779999999998</v>
      </c>
      <c r="V8" s="5">
        <f t="shared" si="7"/>
        <v>417.95060000000001</v>
      </c>
      <c r="W8" s="5"/>
      <c r="X8" s="1"/>
      <c r="Y8" s="1">
        <f t="shared" si="8"/>
        <v>11</v>
      </c>
      <c r="Z8" s="1">
        <f t="shared" si="9"/>
        <v>8.2446656883414473</v>
      </c>
      <c r="AA8" s="1">
        <v>138.03460000000001</v>
      </c>
      <c r="AB8" s="1">
        <v>127.47539999999999</v>
      </c>
      <c r="AC8" s="1">
        <v>107.934</v>
      </c>
      <c r="AD8" s="1">
        <v>119.4456</v>
      </c>
      <c r="AE8" s="1">
        <v>99.646800000000013</v>
      </c>
      <c r="AF8" s="1">
        <v>152.92400000000001</v>
      </c>
      <c r="AG8" s="1">
        <v>161.08240000000001</v>
      </c>
      <c r="AH8" s="1">
        <v>135.52119999999999</v>
      </c>
      <c r="AI8" s="1">
        <v>104.1494</v>
      </c>
      <c r="AJ8" s="1">
        <v>154.07220000000001</v>
      </c>
      <c r="AK8" s="1"/>
      <c r="AL8" s="1">
        <f t="shared" si="4"/>
        <v>417.95060000000001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43</v>
      </c>
      <c r="B9" s="1" t="s">
        <v>44</v>
      </c>
      <c r="C9" s="1">
        <v>727</v>
      </c>
      <c r="D9" s="1">
        <v>1263</v>
      </c>
      <c r="E9" s="1">
        <v>864</v>
      </c>
      <c r="F9" s="1">
        <v>822</v>
      </c>
      <c r="G9" s="8">
        <v>0.45</v>
      </c>
      <c r="H9" s="1">
        <v>45</v>
      </c>
      <c r="I9" s="1" t="s">
        <v>40</v>
      </c>
      <c r="J9" s="1"/>
      <c r="K9" s="1">
        <v>1058</v>
      </c>
      <c r="L9" s="1">
        <f t="shared" si="3"/>
        <v>-194</v>
      </c>
      <c r="M9" s="1">
        <f t="shared" si="5"/>
        <v>864</v>
      </c>
      <c r="N9" s="1"/>
      <c r="O9" s="1">
        <v>0</v>
      </c>
      <c r="P9" s="1"/>
      <c r="Q9" s="1">
        <v>434.40000000000009</v>
      </c>
      <c r="R9" s="1"/>
      <c r="S9" s="1">
        <f>IFERROR(VLOOKUP(A9,[1]Sheet!$A:$D,4,0),0)</f>
        <v>0</v>
      </c>
      <c r="T9" s="1">
        <f>IFERROR(VLOOKUP(A9,[2]Sheet!$A:$D,4,0),0)</f>
        <v>0</v>
      </c>
      <c r="U9" s="1">
        <f t="shared" si="6"/>
        <v>172.8</v>
      </c>
      <c r="V9" s="5">
        <f t="shared" si="7"/>
        <v>644.40000000000009</v>
      </c>
      <c r="W9" s="5"/>
      <c r="X9" s="1"/>
      <c r="Y9" s="1">
        <f t="shared" si="8"/>
        <v>11</v>
      </c>
      <c r="Z9" s="1">
        <f t="shared" si="9"/>
        <v>7.270833333333333</v>
      </c>
      <c r="AA9" s="1">
        <v>147.6</v>
      </c>
      <c r="AB9" s="1">
        <v>155</v>
      </c>
      <c r="AC9" s="1">
        <v>157.80000000000001</v>
      </c>
      <c r="AD9" s="1">
        <v>135.6</v>
      </c>
      <c r="AE9" s="1">
        <v>171.4</v>
      </c>
      <c r="AF9" s="1">
        <v>195.8</v>
      </c>
      <c r="AG9" s="1">
        <v>161.4</v>
      </c>
      <c r="AH9" s="1">
        <v>134</v>
      </c>
      <c r="AI9" s="1">
        <v>120.6</v>
      </c>
      <c r="AJ9" s="1">
        <v>139.19999999999999</v>
      </c>
      <c r="AK9" s="1" t="s">
        <v>45</v>
      </c>
      <c r="AL9" s="1">
        <f t="shared" si="4"/>
        <v>289.98000000000008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46</v>
      </c>
      <c r="B10" s="1" t="s">
        <v>44</v>
      </c>
      <c r="C10" s="1">
        <v>1012</v>
      </c>
      <c r="D10" s="1">
        <v>2677</v>
      </c>
      <c r="E10" s="1">
        <v>1606</v>
      </c>
      <c r="F10" s="1">
        <v>1472.2819999999999</v>
      </c>
      <c r="G10" s="8">
        <v>0.45</v>
      </c>
      <c r="H10" s="1">
        <v>45</v>
      </c>
      <c r="I10" s="1" t="s">
        <v>40</v>
      </c>
      <c r="J10" s="1"/>
      <c r="K10" s="1">
        <v>1990</v>
      </c>
      <c r="L10" s="1">
        <f t="shared" si="3"/>
        <v>-384</v>
      </c>
      <c r="M10" s="1">
        <f t="shared" si="5"/>
        <v>1606</v>
      </c>
      <c r="N10" s="1"/>
      <c r="O10" s="1">
        <v>0</v>
      </c>
      <c r="P10" s="1"/>
      <c r="Q10" s="1">
        <v>561.39999999999964</v>
      </c>
      <c r="R10" s="1"/>
      <c r="S10" s="1">
        <f>IFERROR(VLOOKUP(A10,[1]Sheet!$A:$D,4,0),0)</f>
        <v>0</v>
      </c>
      <c r="T10" s="1">
        <f>IFERROR(VLOOKUP(A10,[2]Sheet!$A:$D,4,0),0)</f>
        <v>60</v>
      </c>
      <c r="U10" s="1">
        <f t="shared" si="6"/>
        <v>321.2</v>
      </c>
      <c r="V10" s="5">
        <f t="shared" si="7"/>
        <v>1499.5180000000003</v>
      </c>
      <c r="W10" s="5"/>
      <c r="X10" s="1"/>
      <c r="Y10" s="1">
        <f t="shared" si="8"/>
        <v>11</v>
      </c>
      <c r="Z10" s="1">
        <f t="shared" si="9"/>
        <v>6.3315130759651295</v>
      </c>
      <c r="AA10" s="1">
        <v>256</v>
      </c>
      <c r="AB10" s="1">
        <v>281.8</v>
      </c>
      <c r="AC10" s="1">
        <v>270.2</v>
      </c>
      <c r="AD10" s="1">
        <v>297.8</v>
      </c>
      <c r="AE10" s="1">
        <v>315.39999999999998</v>
      </c>
      <c r="AF10" s="1">
        <v>220.4</v>
      </c>
      <c r="AG10" s="1">
        <v>409</v>
      </c>
      <c r="AH10" s="1">
        <v>430.1268</v>
      </c>
      <c r="AI10" s="1">
        <v>235.1268</v>
      </c>
      <c r="AJ10" s="1">
        <v>248.4</v>
      </c>
      <c r="AK10" s="1" t="s">
        <v>47</v>
      </c>
      <c r="AL10" s="1">
        <f t="shared" si="4"/>
        <v>674.7831000000001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48</v>
      </c>
      <c r="B11" s="1" t="s">
        <v>44</v>
      </c>
      <c r="C11" s="1">
        <v>54</v>
      </c>
      <c r="D11" s="1">
        <v>103</v>
      </c>
      <c r="E11" s="1">
        <v>49</v>
      </c>
      <c r="F11" s="1">
        <v>70</v>
      </c>
      <c r="G11" s="8">
        <v>0.17</v>
      </c>
      <c r="H11" s="1">
        <v>180</v>
      </c>
      <c r="I11" s="1" t="s">
        <v>40</v>
      </c>
      <c r="J11" s="1"/>
      <c r="K11" s="1">
        <v>64</v>
      </c>
      <c r="L11" s="1">
        <f t="shared" si="3"/>
        <v>-15</v>
      </c>
      <c r="M11" s="1">
        <f t="shared" si="5"/>
        <v>49</v>
      </c>
      <c r="N11" s="1"/>
      <c r="O11" s="1">
        <v>0</v>
      </c>
      <c r="P11" s="1"/>
      <c r="Q11" s="1">
        <v>23.999999999999972</v>
      </c>
      <c r="R11" s="1"/>
      <c r="S11" s="1">
        <f>IFERROR(VLOOKUP(A11,[1]Sheet!$A:$D,4,0),0)</f>
        <v>0</v>
      </c>
      <c r="T11" s="1">
        <f>IFERROR(VLOOKUP(A11,[2]Sheet!$A:$D,4,0),0)</f>
        <v>0</v>
      </c>
      <c r="U11" s="1">
        <f t="shared" si="6"/>
        <v>9.8000000000000007</v>
      </c>
      <c r="V11" s="5">
        <f t="shared" si="7"/>
        <v>13.80000000000004</v>
      </c>
      <c r="W11" s="5"/>
      <c r="X11" s="1"/>
      <c r="Y11" s="1">
        <f t="shared" si="8"/>
        <v>11</v>
      </c>
      <c r="Z11" s="1">
        <f t="shared" si="9"/>
        <v>9.5918367346938744</v>
      </c>
      <c r="AA11" s="1">
        <v>10.199999999999999</v>
      </c>
      <c r="AB11" s="1">
        <v>9.4</v>
      </c>
      <c r="AC11" s="1">
        <v>9.1999999999999993</v>
      </c>
      <c r="AD11" s="1">
        <v>10.4</v>
      </c>
      <c r="AE11" s="1">
        <v>9</v>
      </c>
      <c r="AF11" s="1">
        <v>8.6</v>
      </c>
      <c r="AG11" s="1">
        <v>7.6</v>
      </c>
      <c r="AH11" s="1">
        <v>7</v>
      </c>
      <c r="AI11" s="1">
        <v>9</v>
      </c>
      <c r="AJ11" s="1">
        <v>7.8</v>
      </c>
      <c r="AK11" s="1" t="s">
        <v>45</v>
      </c>
      <c r="AL11" s="1">
        <f t="shared" si="4"/>
        <v>2.3460000000000067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49</v>
      </c>
      <c r="B12" s="1" t="s">
        <v>44</v>
      </c>
      <c r="C12" s="1">
        <v>14</v>
      </c>
      <c r="D12" s="1">
        <v>42</v>
      </c>
      <c r="E12" s="1">
        <v>12</v>
      </c>
      <c r="F12" s="1">
        <v>42</v>
      </c>
      <c r="G12" s="8">
        <v>0.3</v>
      </c>
      <c r="H12" s="1">
        <v>40</v>
      </c>
      <c r="I12" s="1" t="s">
        <v>40</v>
      </c>
      <c r="J12" s="1"/>
      <c r="K12" s="1">
        <v>13</v>
      </c>
      <c r="L12" s="1">
        <f t="shared" si="3"/>
        <v>-1</v>
      </c>
      <c r="M12" s="1">
        <f t="shared" si="5"/>
        <v>12</v>
      </c>
      <c r="N12" s="1"/>
      <c r="O12" s="1">
        <v>0</v>
      </c>
      <c r="P12" s="1"/>
      <c r="Q12" s="1">
        <v>0</v>
      </c>
      <c r="R12" s="1"/>
      <c r="S12" s="1">
        <f>IFERROR(VLOOKUP(A12,[1]Sheet!$A:$D,4,0),0)</f>
        <v>0</v>
      </c>
      <c r="T12" s="1">
        <f>IFERROR(VLOOKUP(A12,[2]Sheet!$A:$D,4,0),0)</f>
        <v>0</v>
      </c>
      <c r="U12" s="1">
        <f t="shared" si="6"/>
        <v>2.4</v>
      </c>
      <c r="V12" s="5"/>
      <c r="W12" s="5"/>
      <c r="X12" s="1"/>
      <c r="Y12" s="1">
        <f t="shared" si="8"/>
        <v>17.5</v>
      </c>
      <c r="Z12" s="1">
        <f t="shared" si="9"/>
        <v>17.5</v>
      </c>
      <c r="AA12" s="1">
        <v>3</v>
      </c>
      <c r="AB12" s="1">
        <v>4</v>
      </c>
      <c r="AC12" s="1">
        <v>4.4000000000000004</v>
      </c>
      <c r="AD12" s="1">
        <v>1.6</v>
      </c>
      <c r="AE12" s="1">
        <v>1.2</v>
      </c>
      <c r="AF12" s="1">
        <v>3.4</v>
      </c>
      <c r="AG12" s="1">
        <v>3.6</v>
      </c>
      <c r="AH12" s="1">
        <v>2.2000000000000002</v>
      </c>
      <c r="AI12" s="1">
        <v>2.2000000000000002</v>
      </c>
      <c r="AJ12" s="1">
        <v>2.8</v>
      </c>
      <c r="AK12" s="1"/>
      <c r="AL12" s="1">
        <f t="shared" si="4"/>
        <v>0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50</v>
      </c>
      <c r="B13" s="1" t="s">
        <v>44</v>
      </c>
      <c r="C13" s="1">
        <v>78</v>
      </c>
      <c r="D13" s="1">
        <v>320</v>
      </c>
      <c r="E13" s="1">
        <v>133</v>
      </c>
      <c r="F13" s="1">
        <v>144</v>
      </c>
      <c r="G13" s="8">
        <v>0.17</v>
      </c>
      <c r="H13" s="1">
        <v>180</v>
      </c>
      <c r="I13" s="1" t="s">
        <v>40</v>
      </c>
      <c r="J13" s="1"/>
      <c r="K13" s="1">
        <v>193</v>
      </c>
      <c r="L13" s="1">
        <f t="shared" si="3"/>
        <v>-60</v>
      </c>
      <c r="M13" s="1">
        <f t="shared" si="5"/>
        <v>133</v>
      </c>
      <c r="N13" s="1"/>
      <c r="O13" s="1">
        <v>0</v>
      </c>
      <c r="P13" s="1"/>
      <c r="Q13" s="1">
        <v>131.4</v>
      </c>
      <c r="R13" s="1"/>
      <c r="S13" s="1">
        <f>IFERROR(VLOOKUP(A13,[1]Sheet!$A:$D,4,0),0)</f>
        <v>0</v>
      </c>
      <c r="T13" s="1">
        <f>IFERROR(VLOOKUP(A13,[2]Sheet!$A:$D,4,0),0)</f>
        <v>0</v>
      </c>
      <c r="U13" s="1">
        <f t="shared" si="6"/>
        <v>26.6</v>
      </c>
      <c r="V13" s="5">
        <f t="shared" si="7"/>
        <v>17.200000000000017</v>
      </c>
      <c r="W13" s="5"/>
      <c r="X13" s="1"/>
      <c r="Y13" s="1">
        <f t="shared" si="8"/>
        <v>11</v>
      </c>
      <c r="Z13" s="1">
        <f t="shared" si="9"/>
        <v>10.353383458646615</v>
      </c>
      <c r="AA13" s="1">
        <v>27.4</v>
      </c>
      <c r="AB13" s="1">
        <v>24.2</v>
      </c>
      <c r="AC13" s="1">
        <v>25.2</v>
      </c>
      <c r="AD13" s="1">
        <v>26</v>
      </c>
      <c r="AE13" s="1">
        <v>23.8</v>
      </c>
      <c r="AF13" s="1">
        <v>15.6</v>
      </c>
      <c r="AG13" s="1">
        <v>18.8</v>
      </c>
      <c r="AH13" s="1">
        <v>30.6</v>
      </c>
      <c r="AI13" s="1">
        <v>25</v>
      </c>
      <c r="AJ13" s="1">
        <v>24</v>
      </c>
      <c r="AK13" s="1"/>
      <c r="AL13" s="1">
        <f t="shared" si="4"/>
        <v>2.924000000000003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1" t="s">
        <v>51</v>
      </c>
      <c r="B14" s="11" t="s">
        <v>44</v>
      </c>
      <c r="C14" s="11">
        <v>21</v>
      </c>
      <c r="D14" s="11">
        <v>56</v>
      </c>
      <c r="E14" s="11">
        <v>23</v>
      </c>
      <c r="F14" s="11">
        <v>49</v>
      </c>
      <c r="G14" s="12">
        <v>0</v>
      </c>
      <c r="H14" s="11">
        <v>50</v>
      </c>
      <c r="I14" s="11" t="s">
        <v>52</v>
      </c>
      <c r="J14" s="11"/>
      <c r="K14" s="11">
        <v>24</v>
      </c>
      <c r="L14" s="11">
        <f t="shared" si="3"/>
        <v>-1</v>
      </c>
      <c r="M14" s="11">
        <f t="shared" si="5"/>
        <v>23</v>
      </c>
      <c r="N14" s="11"/>
      <c r="O14" s="11">
        <v>0</v>
      </c>
      <c r="P14" s="11"/>
      <c r="Q14" s="11">
        <v>0</v>
      </c>
      <c r="R14" s="11"/>
      <c r="S14" s="11">
        <f>IFERROR(VLOOKUP(A14,[1]Sheet!$A:$D,4,0),0)</f>
        <v>0</v>
      </c>
      <c r="T14" s="11">
        <f>IFERROR(VLOOKUP(A14,[2]Sheet!$A:$D,4,0),0)</f>
        <v>0</v>
      </c>
      <c r="U14" s="11">
        <f t="shared" si="6"/>
        <v>4.5999999999999996</v>
      </c>
      <c r="V14" s="13"/>
      <c r="W14" s="13"/>
      <c r="X14" s="11"/>
      <c r="Y14" s="11">
        <f t="shared" si="8"/>
        <v>10.652173913043478</v>
      </c>
      <c r="Z14" s="11">
        <f t="shared" si="9"/>
        <v>10.652173913043478</v>
      </c>
      <c r="AA14" s="11">
        <v>4.2</v>
      </c>
      <c r="AB14" s="11">
        <v>6.6</v>
      </c>
      <c r="AC14" s="11">
        <v>9.6</v>
      </c>
      <c r="AD14" s="11">
        <v>9.4</v>
      </c>
      <c r="AE14" s="11">
        <v>7.6</v>
      </c>
      <c r="AF14" s="11">
        <v>6.4</v>
      </c>
      <c r="AG14" s="11">
        <v>7.6</v>
      </c>
      <c r="AH14" s="11">
        <v>8</v>
      </c>
      <c r="AI14" s="11">
        <v>8.8000000000000007</v>
      </c>
      <c r="AJ14" s="11">
        <v>12.4</v>
      </c>
      <c r="AK14" s="11" t="s">
        <v>45</v>
      </c>
      <c r="AL14" s="1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26" t="s">
        <v>53</v>
      </c>
      <c r="B15" s="26" t="s">
        <v>39</v>
      </c>
      <c r="C15" s="26">
        <v>1945.557</v>
      </c>
      <c r="D15" s="26">
        <v>4293.4269999999997</v>
      </c>
      <c r="E15" s="26">
        <v>2007.6759999999999</v>
      </c>
      <c r="F15" s="26">
        <v>2040.682</v>
      </c>
      <c r="G15" s="27">
        <v>1</v>
      </c>
      <c r="H15" s="26">
        <v>55</v>
      </c>
      <c r="I15" s="26" t="s">
        <v>40</v>
      </c>
      <c r="J15" s="26"/>
      <c r="K15" s="26">
        <v>2143.6260000000002</v>
      </c>
      <c r="L15" s="26">
        <f t="shared" si="3"/>
        <v>-135.95000000000027</v>
      </c>
      <c r="M15" s="26">
        <f t="shared" si="5"/>
        <v>1843.047</v>
      </c>
      <c r="N15" s="26">
        <v>164.62899999999999</v>
      </c>
      <c r="O15" s="26">
        <v>99</v>
      </c>
      <c r="P15" s="26">
        <v>245.7807</v>
      </c>
      <c r="Q15" s="26">
        <v>446.13641999999982</v>
      </c>
      <c r="R15" s="26">
        <v>600</v>
      </c>
      <c r="S15" s="26">
        <f>IFERROR(VLOOKUP(A15,[1]Sheet!$A:$D,4,0),0)</f>
        <v>151</v>
      </c>
      <c r="T15" s="26">
        <f>IFERROR(VLOOKUP(A15,[2]Sheet!$A:$D,4,0),0)</f>
        <v>200</v>
      </c>
      <c r="U15" s="26">
        <f t="shared" si="6"/>
        <v>368.60939999999999</v>
      </c>
      <c r="V15" s="28">
        <f>12*U15-R15-Q15-P15-F15</f>
        <v>1090.7136800000001</v>
      </c>
      <c r="W15" s="28"/>
      <c r="X15" s="26"/>
      <c r="Y15" s="26">
        <f t="shared" si="8"/>
        <v>12</v>
      </c>
      <c r="Z15" s="26">
        <f t="shared" si="9"/>
        <v>9.0410041632145024</v>
      </c>
      <c r="AA15" s="26">
        <v>315.34739999999999</v>
      </c>
      <c r="AB15" s="26">
        <v>327.70760000000001</v>
      </c>
      <c r="AC15" s="26">
        <v>326.99079999999998</v>
      </c>
      <c r="AD15" s="26">
        <v>372.26979999999998</v>
      </c>
      <c r="AE15" s="26">
        <v>325.54419999999999</v>
      </c>
      <c r="AF15" s="26">
        <v>330.43639999999999</v>
      </c>
      <c r="AG15" s="26">
        <v>366.02760000000001</v>
      </c>
      <c r="AH15" s="26">
        <v>311.50259999999997</v>
      </c>
      <c r="AI15" s="26">
        <v>295.10579999999999</v>
      </c>
      <c r="AJ15" s="26">
        <v>309.99720000000002</v>
      </c>
      <c r="AK15" s="26" t="s">
        <v>54</v>
      </c>
      <c r="AL15" s="26">
        <f>G15*V15</f>
        <v>1090.7136800000001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26" t="s">
        <v>55</v>
      </c>
      <c r="B16" s="26" t="s">
        <v>39</v>
      </c>
      <c r="C16" s="26">
        <v>2881.6619999999998</v>
      </c>
      <c r="D16" s="26">
        <v>6156.0460000000003</v>
      </c>
      <c r="E16" s="26">
        <v>3437.8470000000002</v>
      </c>
      <c r="F16" s="26">
        <v>1909.018</v>
      </c>
      <c r="G16" s="27">
        <v>1</v>
      </c>
      <c r="H16" s="26">
        <v>50</v>
      </c>
      <c r="I16" s="26" t="s">
        <v>40</v>
      </c>
      <c r="J16" s="26"/>
      <c r="K16" s="26">
        <v>4442.7579999999998</v>
      </c>
      <c r="L16" s="26">
        <f t="shared" si="3"/>
        <v>-1004.9109999999996</v>
      </c>
      <c r="M16" s="26">
        <f t="shared" si="5"/>
        <v>3302.6460000000002</v>
      </c>
      <c r="N16" s="26">
        <v>135.20099999999999</v>
      </c>
      <c r="O16" s="26">
        <v>94</v>
      </c>
      <c r="P16" s="26">
        <v>330.63225</v>
      </c>
      <c r="Q16" s="26">
        <v>1720.707830000001</v>
      </c>
      <c r="R16" s="26">
        <v>2300</v>
      </c>
      <c r="S16" s="26">
        <f>IFERROR(VLOOKUP(A16,[1]Sheet!$A:$D,4,0),0)</f>
        <v>110</v>
      </c>
      <c r="T16" s="26">
        <f>IFERROR(VLOOKUP(A16,[2]Sheet!$A:$D,4,0),0)</f>
        <v>150</v>
      </c>
      <c r="U16" s="26">
        <f t="shared" si="6"/>
        <v>660.52920000000006</v>
      </c>
      <c r="V16" s="28">
        <f>12*U16-R16-Q16-P16-F16</f>
        <v>1665.9923199999998</v>
      </c>
      <c r="W16" s="28"/>
      <c r="X16" s="26"/>
      <c r="Y16" s="26">
        <f t="shared" si="8"/>
        <v>12</v>
      </c>
      <c r="Z16" s="26">
        <f t="shared" si="9"/>
        <v>9.4777915647029687</v>
      </c>
      <c r="AA16" s="26">
        <v>550.70360000000005</v>
      </c>
      <c r="AB16" s="26">
        <v>440.84300000000002</v>
      </c>
      <c r="AC16" s="26">
        <v>425.87200000000001</v>
      </c>
      <c r="AD16" s="26">
        <v>514.3836</v>
      </c>
      <c r="AE16" s="26">
        <v>482.84359999999998</v>
      </c>
      <c r="AF16" s="26">
        <v>421.57380000000001</v>
      </c>
      <c r="AG16" s="26">
        <v>605.31439999999998</v>
      </c>
      <c r="AH16" s="26">
        <v>551.59320000000002</v>
      </c>
      <c r="AI16" s="26">
        <v>397.40660000000003</v>
      </c>
      <c r="AJ16" s="26">
        <v>536.87819999999999</v>
      </c>
      <c r="AK16" s="26" t="s">
        <v>54</v>
      </c>
      <c r="AL16" s="26">
        <f>G16*V16</f>
        <v>1665.9923199999998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56</v>
      </c>
      <c r="B17" s="1" t="s">
        <v>39</v>
      </c>
      <c r="C17" s="1">
        <v>138.221</v>
      </c>
      <c r="D17" s="1">
        <v>608.35699999999997</v>
      </c>
      <c r="E17" s="1">
        <v>158.839</v>
      </c>
      <c r="F17" s="1">
        <v>407.846</v>
      </c>
      <c r="G17" s="8">
        <v>1</v>
      </c>
      <c r="H17" s="1">
        <v>60</v>
      </c>
      <c r="I17" s="1" t="s">
        <v>40</v>
      </c>
      <c r="J17" s="1"/>
      <c r="K17" s="1">
        <v>149.55000000000001</v>
      </c>
      <c r="L17" s="1">
        <f t="shared" si="3"/>
        <v>9.2889999999999873</v>
      </c>
      <c r="M17" s="1">
        <f t="shared" si="5"/>
        <v>158.839</v>
      </c>
      <c r="N17" s="1"/>
      <c r="O17" s="1">
        <v>0</v>
      </c>
      <c r="P17" s="1"/>
      <c r="Q17" s="1">
        <v>0</v>
      </c>
      <c r="R17" s="1"/>
      <c r="S17" s="1">
        <f>IFERROR(VLOOKUP(A17,[1]Sheet!$A:$D,4,0),0)</f>
        <v>0</v>
      </c>
      <c r="T17" s="1">
        <f>IFERROR(VLOOKUP(A17,[2]Sheet!$A:$D,4,0),0)</f>
        <v>0</v>
      </c>
      <c r="U17" s="1">
        <f t="shared" si="6"/>
        <v>31.767800000000001</v>
      </c>
      <c r="V17" s="5"/>
      <c r="W17" s="5"/>
      <c r="X17" s="1"/>
      <c r="Y17" s="1">
        <f t="shared" si="8"/>
        <v>12.838345746321746</v>
      </c>
      <c r="Z17" s="1">
        <f t="shared" si="9"/>
        <v>12.838345746321746</v>
      </c>
      <c r="AA17" s="1">
        <v>30.862400000000001</v>
      </c>
      <c r="AB17" s="1">
        <v>48.182600000000001</v>
      </c>
      <c r="AC17" s="1">
        <v>47.691400000000002</v>
      </c>
      <c r="AD17" s="1">
        <v>40.534799999999997</v>
      </c>
      <c r="AE17" s="1">
        <v>37.8904</v>
      </c>
      <c r="AF17" s="1">
        <v>36.158799999999999</v>
      </c>
      <c r="AG17" s="1">
        <v>45.427199999999999</v>
      </c>
      <c r="AH17" s="1">
        <v>38.034599999999998</v>
      </c>
      <c r="AI17" s="1">
        <v>28.965</v>
      </c>
      <c r="AJ17" s="1">
        <v>29.552399999999999</v>
      </c>
      <c r="AK17" s="1"/>
      <c r="AL17" s="1">
        <f>G17*V17</f>
        <v>0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26" t="s">
        <v>57</v>
      </c>
      <c r="B18" s="26" t="s">
        <v>39</v>
      </c>
      <c r="C18" s="26">
        <v>1562.7850000000001</v>
      </c>
      <c r="D18" s="26">
        <v>573.08399999999995</v>
      </c>
      <c r="E18" s="26">
        <v>803.09799999999996</v>
      </c>
      <c r="F18" s="26">
        <v>635.38199999999995</v>
      </c>
      <c r="G18" s="27">
        <v>1</v>
      </c>
      <c r="H18" s="26">
        <v>60</v>
      </c>
      <c r="I18" s="26" t="s">
        <v>40</v>
      </c>
      <c r="J18" s="26"/>
      <c r="K18" s="26">
        <v>797.72</v>
      </c>
      <c r="L18" s="26">
        <f t="shared" si="3"/>
        <v>5.3779999999999291</v>
      </c>
      <c r="M18" s="26">
        <f t="shared" si="5"/>
        <v>743.27799999999991</v>
      </c>
      <c r="N18" s="26">
        <v>59.82</v>
      </c>
      <c r="O18" s="26">
        <v>53</v>
      </c>
      <c r="P18" s="26">
        <v>117.1656</v>
      </c>
      <c r="Q18" s="26">
        <v>166.261</v>
      </c>
      <c r="R18" s="26"/>
      <c r="S18" s="26">
        <f>IFERROR(VLOOKUP(A18,[1]Sheet!$A:$D,4,0),0)</f>
        <v>116</v>
      </c>
      <c r="T18" s="26">
        <f>IFERROR(VLOOKUP(A18,[2]Sheet!$A:$D,4,0),0)</f>
        <v>150</v>
      </c>
      <c r="U18" s="26">
        <f t="shared" si="6"/>
        <v>148.65559999999999</v>
      </c>
      <c r="V18" s="28">
        <f>12*U18-R18-Q18-P18-F18</f>
        <v>865.05859999999996</v>
      </c>
      <c r="W18" s="28"/>
      <c r="X18" s="26"/>
      <c r="Y18" s="26">
        <f t="shared" si="8"/>
        <v>12</v>
      </c>
      <c r="Z18" s="26">
        <f t="shared" si="9"/>
        <v>6.1807870002879142</v>
      </c>
      <c r="AA18" s="26">
        <v>148.7646</v>
      </c>
      <c r="AB18" s="26">
        <v>156.2208</v>
      </c>
      <c r="AC18" s="26">
        <v>109.6484</v>
      </c>
      <c r="AD18" s="26">
        <v>95.174399999999991</v>
      </c>
      <c r="AE18" s="26">
        <v>73.029799999999994</v>
      </c>
      <c r="AF18" s="26">
        <v>278.38060000000002</v>
      </c>
      <c r="AG18" s="26">
        <v>313.06659999999999</v>
      </c>
      <c r="AH18" s="26">
        <v>136.9846</v>
      </c>
      <c r="AI18" s="26">
        <v>122.83620000000001</v>
      </c>
      <c r="AJ18" s="26">
        <v>175.79259999999999</v>
      </c>
      <c r="AK18" s="26" t="s">
        <v>54</v>
      </c>
      <c r="AL18" s="26">
        <f>G18*V18</f>
        <v>865.05859999999996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5" t="s">
        <v>58</v>
      </c>
      <c r="B19" s="15" t="s">
        <v>39</v>
      </c>
      <c r="C19" s="15"/>
      <c r="D19" s="15"/>
      <c r="E19" s="15"/>
      <c r="F19" s="15"/>
      <c r="G19" s="16">
        <v>0</v>
      </c>
      <c r="H19" s="15">
        <v>60</v>
      </c>
      <c r="I19" s="15" t="s">
        <v>40</v>
      </c>
      <c r="J19" s="15"/>
      <c r="K19" s="15">
        <v>0.8</v>
      </c>
      <c r="L19" s="15">
        <f t="shared" si="3"/>
        <v>-0.8</v>
      </c>
      <c r="M19" s="15">
        <f t="shared" si="5"/>
        <v>0</v>
      </c>
      <c r="N19" s="15"/>
      <c r="O19" s="15">
        <v>0</v>
      </c>
      <c r="P19" s="15"/>
      <c r="Q19" s="15">
        <v>0</v>
      </c>
      <c r="R19" s="15"/>
      <c r="S19" s="15">
        <f>IFERROR(VLOOKUP(A19,[1]Sheet!$A:$D,4,0),0)</f>
        <v>0</v>
      </c>
      <c r="T19" s="15">
        <f>IFERROR(VLOOKUP(A19,[2]Sheet!$A:$D,4,0),0)</f>
        <v>0</v>
      </c>
      <c r="U19" s="15">
        <f t="shared" si="6"/>
        <v>0</v>
      </c>
      <c r="V19" s="17"/>
      <c r="W19" s="17"/>
      <c r="X19" s="15"/>
      <c r="Y19" s="15" t="e">
        <f t="shared" si="8"/>
        <v>#DIV/0!</v>
      </c>
      <c r="Z19" s="15" t="e">
        <f t="shared" si="9"/>
        <v>#DIV/0!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 t="s">
        <v>59</v>
      </c>
      <c r="AL19" s="15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60</v>
      </c>
      <c r="B20" s="1" t="s">
        <v>39</v>
      </c>
      <c r="C20" s="1"/>
      <c r="D20" s="1">
        <v>53.914999999999999</v>
      </c>
      <c r="E20" s="1">
        <v>6.7160000000000002</v>
      </c>
      <c r="F20" s="1">
        <v>47.198999999999998</v>
      </c>
      <c r="G20" s="8">
        <v>1</v>
      </c>
      <c r="H20" s="1">
        <v>180</v>
      </c>
      <c r="I20" s="1" t="s">
        <v>40</v>
      </c>
      <c r="J20" s="1"/>
      <c r="K20" s="1">
        <v>5.45</v>
      </c>
      <c r="L20" s="1">
        <f t="shared" si="3"/>
        <v>1.266</v>
      </c>
      <c r="M20" s="1">
        <f t="shared" si="5"/>
        <v>6.7160000000000002</v>
      </c>
      <c r="N20" s="1"/>
      <c r="O20" s="1">
        <v>0</v>
      </c>
      <c r="P20" s="1"/>
      <c r="Q20" s="1">
        <v>0</v>
      </c>
      <c r="R20" s="1"/>
      <c r="S20" s="1">
        <f>IFERROR(VLOOKUP(A20,[1]Sheet!$A:$D,4,0),0)</f>
        <v>0</v>
      </c>
      <c r="T20" s="1">
        <f>IFERROR(VLOOKUP(A20,[2]Sheet!$A:$D,4,0),0)</f>
        <v>0</v>
      </c>
      <c r="U20" s="1">
        <f t="shared" si="6"/>
        <v>1.3431999999999999</v>
      </c>
      <c r="V20" s="5"/>
      <c r="W20" s="5"/>
      <c r="X20" s="1"/>
      <c r="Y20" s="1">
        <f t="shared" si="8"/>
        <v>35.139219773674803</v>
      </c>
      <c r="Z20" s="1">
        <f t="shared" si="9"/>
        <v>35.139219773674803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0.30199999999999999</v>
      </c>
      <c r="AG20" s="1">
        <v>0.30199999999999999</v>
      </c>
      <c r="AH20" s="1">
        <v>0.2248</v>
      </c>
      <c r="AI20" s="1">
        <v>0.2248</v>
      </c>
      <c r="AJ20" s="1">
        <v>0</v>
      </c>
      <c r="AK20" s="1" t="s">
        <v>61</v>
      </c>
      <c r="AL20" s="1">
        <f t="shared" ref="AL20:AL25" si="10">G20*V20</f>
        <v>0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26" t="s">
        <v>62</v>
      </c>
      <c r="B21" s="26" t="s">
        <v>39</v>
      </c>
      <c r="C21" s="26">
        <v>1770.1769999999999</v>
      </c>
      <c r="D21" s="26">
        <v>7049.2420000000002</v>
      </c>
      <c r="E21" s="26">
        <v>3107.9059999999999</v>
      </c>
      <c r="F21" s="26">
        <v>3117.7860000000001</v>
      </c>
      <c r="G21" s="27">
        <v>1</v>
      </c>
      <c r="H21" s="26">
        <v>60</v>
      </c>
      <c r="I21" s="26" t="s">
        <v>40</v>
      </c>
      <c r="J21" s="26"/>
      <c r="K21" s="26">
        <v>3011.86</v>
      </c>
      <c r="L21" s="26">
        <f t="shared" si="3"/>
        <v>96.045999999999822</v>
      </c>
      <c r="M21" s="26">
        <f t="shared" si="5"/>
        <v>2707.0259999999998</v>
      </c>
      <c r="N21" s="26">
        <v>400.88</v>
      </c>
      <c r="O21" s="26">
        <v>329</v>
      </c>
      <c r="P21" s="26">
        <v>369.21390000000002</v>
      </c>
      <c r="Q21" s="26">
        <v>604.61893999999984</v>
      </c>
      <c r="R21" s="26">
        <v>800</v>
      </c>
      <c r="S21" s="26">
        <f>IFERROR(VLOOKUP(A21,[1]Sheet!$A:$D,4,0),0)</f>
        <v>323</v>
      </c>
      <c r="T21" s="26">
        <f>IFERROR(VLOOKUP(A21,[2]Sheet!$A:$D,4,0),0)</f>
        <v>250</v>
      </c>
      <c r="U21" s="26">
        <f t="shared" si="6"/>
        <v>541.40519999999992</v>
      </c>
      <c r="V21" s="28">
        <f>12*U21-R21-Q21-P21-F21</f>
        <v>1605.2435599999999</v>
      </c>
      <c r="W21" s="28"/>
      <c r="X21" s="26"/>
      <c r="Y21" s="26">
        <f t="shared" si="8"/>
        <v>12.000000000000002</v>
      </c>
      <c r="Z21" s="26">
        <f t="shared" si="9"/>
        <v>9.0350422197644225</v>
      </c>
      <c r="AA21" s="26">
        <v>479.1318</v>
      </c>
      <c r="AB21" s="26">
        <v>492.28519999999997</v>
      </c>
      <c r="AC21" s="26">
        <v>455.28859999999997</v>
      </c>
      <c r="AD21" s="26">
        <v>508.46519999999998</v>
      </c>
      <c r="AE21" s="26">
        <v>401.92919999999998</v>
      </c>
      <c r="AF21" s="26">
        <v>515.07640000000004</v>
      </c>
      <c r="AG21" s="26">
        <v>561.91360000000009</v>
      </c>
      <c r="AH21" s="26">
        <v>487.86939999999993</v>
      </c>
      <c r="AI21" s="26">
        <v>378.35160000000002</v>
      </c>
      <c r="AJ21" s="26">
        <v>517.1099999999999</v>
      </c>
      <c r="AK21" s="26" t="s">
        <v>54</v>
      </c>
      <c r="AL21" s="26">
        <f t="shared" si="10"/>
        <v>1605.2435599999999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23" t="s">
        <v>63</v>
      </c>
      <c r="B22" s="23" t="s">
        <v>39</v>
      </c>
      <c r="C22" s="23">
        <v>400.70600000000002</v>
      </c>
      <c r="D22" s="23">
        <v>709.65700000000004</v>
      </c>
      <c r="E22" s="23">
        <v>415.84399999999999</v>
      </c>
      <c r="F22" s="23">
        <v>413.315</v>
      </c>
      <c r="G22" s="24">
        <v>1</v>
      </c>
      <c r="H22" s="23">
        <v>60</v>
      </c>
      <c r="I22" s="23" t="s">
        <v>40</v>
      </c>
      <c r="J22" s="23"/>
      <c r="K22" s="23">
        <v>407.94499999999999</v>
      </c>
      <c r="L22" s="23">
        <f t="shared" si="3"/>
        <v>7.8990000000000009</v>
      </c>
      <c r="M22" s="23">
        <f t="shared" si="5"/>
        <v>379.09399999999999</v>
      </c>
      <c r="N22" s="23">
        <v>36.75</v>
      </c>
      <c r="O22" s="23">
        <v>31</v>
      </c>
      <c r="P22" s="23"/>
      <c r="Q22" s="23">
        <v>54.480440000000158</v>
      </c>
      <c r="R22" s="23"/>
      <c r="S22" s="23">
        <f>IFERROR(VLOOKUP(A22,[1]Sheet!$A:$D,4,0),0)</f>
        <v>45</v>
      </c>
      <c r="T22" s="23">
        <f>IFERROR(VLOOKUP(A22,[2]Sheet!$A:$D,4,0),0)</f>
        <v>50</v>
      </c>
      <c r="U22" s="23">
        <f t="shared" si="6"/>
        <v>75.818799999999996</v>
      </c>
      <c r="V22" s="25">
        <f>9*U22-R22-Q22-P22-F22</f>
        <v>214.57375999999982</v>
      </c>
      <c r="W22" s="25"/>
      <c r="X22" s="23"/>
      <c r="Y22" s="23">
        <f t="shared" si="8"/>
        <v>9</v>
      </c>
      <c r="Z22" s="23">
        <f t="shared" si="9"/>
        <v>6.1699135306810469</v>
      </c>
      <c r="AA22" s="23">
        <v>73.695799999999991</v>
      </c>
      <c r="AB22" s="23">
        <v>87.449400000000011</v>
      </c>
      <c r="AC22" s="23">
        <v>74.479199999999992</v>
      </c>
      <c r="AD22" s="23">
        <v>94.438000000000017</v>
      </c>
      <c r="AE22" s="23">
        <v>82.654799999999994</v>
      </c>
      <c r="AF22" s="23">
        <v>80.045000000000002</v>
      </c>
      <c r="AG22" s="23">
        <v>100.6758</v>
      </c>
      <c r="AH22" s="23">
        <v>102.6002</v>
      </c>
      <c r="AI22" s="23">
        <v>71.570999999999998</v>
      </c>
      <c r="AJ22" s="23">
        <v>71.183600000000013</v>
      </c>
      <c r="AK22" s="23" t="s">
        <v>64</v>
      </c>
      <c r="AL22" s="23">
        <f t="shared" si="10"/>
        <v>214.57375999999982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65</v>
      </c>
      <c r="B23" s="1" t="s">
        <v>39</v>
      </c>
      <c r="C23" s="1">
        <v>554.17600000000004</v>
      </c>
      <c r="D23" s="1">
        <v>1305.4190000000001</v>
      </c>
      <c r="E23" s="1">
        <v>718.14400000000001</v>
      </c>
      <c r="F23" s="1">
        <v>568.66200000000003</v>
      </c>
      <c r="G23" s="8">
        <v>1</v>
      </c>
      <c r="H23" s="1">
        <v>60</v>
      </c>
      <c r="I23" s="1" t="s">
        <v>40</v>
      </c>
      <c r="J23" s="1"/>
      <c r="K23" s="1">
        <v>737.16</v>
      </c>
      <c r="L23" s="1">
        <f t="shared" si="3"/>
        <v>-19.015999999999963</v>
      </c>
      <c r="M23" s="1">
        <f t="shared" si="5"/>
        <v>676.03899999999999</v>
      </c>
      <c r="N23" s="1">
        <v>42.104999999999997</v>
      </c>
      <c r="O23" s="1">
        <v>30</v>
      </c>
      <c r="P23" s="1">
        <v>84.863100000000003</v>
      </c>
      <c r="Q23" s="1">
        <v>285.41637999999938</v>
      </c>
      <c r="R23" s="1"/>
      <c r="S23" s="1">
        <f>IFERROR(VLOOKUP(A23,[1]Sheet!$A:$D,4,0),0)</f>
        <v>55</v>
      </c>
      <c r="T23" s="1">
        <f>IFERROR(VLOOKUP(A23,[2]Sheet!$A:$D,4,0),0)</f>
        <v>40</v>
      </c>
      <c r="U23" s="1">
        <f t="shared" si="6"/>
        <v>135.20779999999999</v>
      </c>
      <c r="V23" s="5">
        <f t="shared" ref="V23" si="11">11*U23-R23-Q23-P23-F23</f>
        <v>548.34432000000038</v>
      </c>
      <c r="W23" s="5"/>
      <c r="X23" s="1"/>
      <c r="Y23" s="1">
        <f t="shared" si="8"/>
        <v>11</v>
      </c>
      <c r="Z23" s="1">
        <f t="shared" si="9"/>
        <v>6.944432791599298</v>
      </c>
      <c r="AA23" s="1">
        <v>107.0376</v>
      </c>
      <c r="AB23" s="1">
        <v>113.1508</v>
      </c>
      <c r="AC23" s="1">
        <v>102.4016</v>
      </c>
      <c r="AD23" s="1">
        <v>128.11920000000001</v>
      </c>
      <c r="AE23" s="1">
        <v>116.33759999999999</v>
      </c>
      <c r="AF23" s="1">
        <v>137.0684</v>
      </c>
      <c r="AG23" s="1">
        <v>152.47819999999999</v>
      </c>
      <c r="AH23" s="1">
        <v>125.66840000000001</v>
      </c>
      <c r="AI23" s="1">
        <v>121.9766</v>
      </c>
      <c r="AJ23" s="1">
        <v>141.16399999999999</v>
      </c>
      <c r="AK23" s="1"/>
      <c r="AL23" s="1">
        <f t="shared" si="10"/>
        <v>548.34432000000038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66</v>
      </c>
      <c r="B24" s="1" t="s">
        <v>39</v>
      </c>
      <c r="C24" s="1"/>
      <c r="D24" s="1">
        <v>51.606999999999999</v>
      </c>
      <c r="E24" s="1">
        <v>2.8410000000000002</v>
      </c>
      <c r="F24" s="1">
        <v>48.765999999999998</v>
      </c>
      <c r="G24" s="8">
        <v>1</v>
      </c>
      <c r="H24" s="1">
        <v>180</v>
      </c>
      <c r="I24" s="1" t="s">
        <v>40</v>
      </c>
      <c r="J24" s="1"/>
      <c r="K24" s="1">
        <v>2.4</v>
      </c>
      <c r="L24" s="1">
        <f t="shared" si="3"/>
        <v>0.44100000000000028</v>
      </c>
      <c r="M24" s="1">
        <f t="shared" si="5"/>
        <v>2.8410000000000002</v>
      </c>
      <c r="N24" s="1"/>
      <c r="O24" s="1">
        <v>0</v>
      </c>
      <c r="P24" s="1"/>
      <c r="Q24" s="1">
        <v>0</v>
      </c>
      <c r="R24" s="1"/>
      <c r="S24" s="1">
        <f>IFERROR(VLOOKUP(A24,[1]Sheet!$A:$D,4,0),0)</f>
        <v>0</v>
      </c>
      <c r="T24" s="1">
        <f>IFERROR(VLOOKUP(A24,[2]Sheet!$A:$D,4,0),0)</f>
        <v>0</v>
      </c>
      <c r="U24" s="1">
        <f t="shared" si="6"/>
        <v>0.56820000000000004</v>
      </c>
      <c r="V24" s="5"/>
      <c r="W24" s="5"/>
      <c r="X24" s="1"/>
      <c r="Y24" s="1">
        <f t="shared" si="8"/>
        <v>85.825413586765208</v>
      </c>
      <c r="Z24" s="1">
        <f t="shared" si="9"/>
        <v>85.825413586765208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0.30199999999999999</v>
      </c>
      <c r="AG24" s="1">
        <v>0.30199999999999999</v>
      </c>
      <c r="AH24" s="1">
        <v>0.2248</v>
      </c>
      <c r="AI24" s="1">
        <v>0.2248</v>
      </c>
      <c r="AJ24" s="1">
        <v>0</v>
      </c>
      <c r="AK24" s="1" t="s">
        <v>61</v>
      </c>
      <c r="AL24" s="1">
        <f t="shared" si="10"/>
        <v>0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26" t="s">
        <v>67</v>
      </c>
      <c r="B25" s="26" t="s">
        <v>39</v>
      </c>
      <c r="C25" s="26">
        <v>1436.1669999999999</v>
      </c>
      <c r="D25" s="26">
        <v>3088.9670000000001</v>
      </c>
      <c r="E25" s="26">
        <v>1382.98</v>
      </c>
      <c r="F25" s="26">
        <v>1493.7249999999999</v>
      </c>
      <c r="G25" s="27">
        <v>1</v>
      </c>
      <c r="H25" s="26">
        <v>60</v>
      </c>
      <c r="I25" s="26" t="s">
        <v>40</v>
      </c>
      <c r="J25" s="26"/>
      <c r="K25" s="26">
        <v>1321.777</v>
      </c>
      <c r="L25" s="26">
        <f t="shared" si="3"/>
        <v>61.202999999999975</v>
      </c>
      <c r="M25" s="26">
        <f t="shared" si="5"/>
        <v>1272.1220000000001</v>
      </c>
      <c r="N25" s="26">
        <v>110.858</v>
      </c>
      <c r="O25" s="26">
        <v>53</v>
      </c>
      <c r="P25" s="26">
        <v>172.95345</v>
      </c>
      <c r="Q25" s="26">
        <v>312.35155000000032</v>
      </c>
      <c r="R25" s="26">
        <v>350</v>
      </c>
      <c r="S25" s="26">
        <f>IFERROR(VLOOKUP(A25,[1]Sheet!$A:$D,4,0),0)</f>
        <v>91</v>
      </c>
      <c r="T25" s="26">
        <f>IFERROR(VLOOKUP(A25,[2]Sheet!$A:$D,4,0),0)</f>
        <v>0</v>
      </c>
      <c r="U25" s="26">
        <f t="shared" si="6"/>
        <v>254.42440000000002</v>
      </c>
      <c r="V25" s="28">
        <f>12*U25-R25-Q25-P25-F25</f>
        <v>724.06280000000015</v>
      </c>
      <c r="W25" s="28"/>
      <c r="X25" s="26"/>
      <c r="Y25" s="26">
        <f t="shared" si="8"/>
        <v>12</v>
      </c>
      <c r="Z25" s="26">
        <f t="shared" si="9"/>
        <v>9.1541141494290645</v>
      </c>
      <c r="AA25" s="26">
        <v>228.71799999999999</v>
      </c>
      <c r="AB25" s="26">
        <v>230.6046</v>
      </c>
      <c r="AC25" s="26">
        <v>226.91239999999999</v>
      </c>
      <c r="AD25" s="26">
        <v>266.96319999999997</v>
      </c>
      <c r="AE25" s="26">
        <v>233.89779999999999</v>
      </c>
      <c r="AF25" s="26">
        <v>260.37360000000001</v>
      </c>
      <c r="AG25" s="26">
        <v>282.86799999999999</v>
      </c>
      <c r="AH25" s="26">
        <v>247.3904</v>
      </c>
      <c r="AI25" s="26">
        <v>212.6772</v>
      </c>
      <c r="AJ25" s="26">
        <v>273.87939999999998</v>
      </c>
      <c r="AK25" s="26" t="s">
        <v>54</v>
      </c>
      <c r="AL25" s="26">
        <f t="shared" si="10"/>
        <v>724.06280000000015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5" t="s">
        <v>68</v>
      </c>
      <c r="B26" s="15" t="s">
        <v>39</v>
      </c>
      <c r="C26" s="15"/>
      <c r="D26" s="15"/>
      <c r="E26" s="15"/>
      <c r="F26" s="15"/>
      <c r="G26" s="16">
        <v>0</v>
      </c>
      <c r="H26" s="15">
        <v>30</v>
      </c>
      <c r="I26" s="15" t="s">
        <v>40</v>
      </c>
      <c r="J26" s="15"/>
      <c r="K26" s="15"/>
      <c r="L26" s="15">
        <f t="shared" si="3"/>
        <v>0</v>
      </c>
      <c r="M26" s="15">
        <f t="shared" si="5"/>
        <v>0</v>
      </c>
      <c r="N26" s="15"/>
      <c r="O26" s="15">
        <v>0</v>
      </c>
      <c r="P26" s="15"/>
      <c r="Q26" s="15">
        <v>0</v>
      </c>
      <c r="R26" s="15"/>
      <c r="S26" s="15">
        <f>IFERROR(VLOOKUP(A26,[1]Sheet!$A:$D,4,0),0)</f>
        <v>0</v>
      </c>
      <c r="T26" s="15">
        <f>IFERROR(VLOOKUP(A26,[2]Sheet!$A:$D,4,0),0)</f>
        <v>0</v>
      </c>
      <c r="U26" s="15">
        <f t="shared" si="6"/>
        <v>0</v>
      </c>
      <c r="V26" s="17"/>
      <c r="W26" s="17"/>
      <c r="X26" s="15"/>
      <c r="Y26" s="15" t="e">
        <f t="shared" si="8"/>
        <v>#DIV/0!</v>
      </c>
      <c r="Z26" s="15" t="e">
        <f t="shared" si="9"/>
        <v>#DIV/0!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 t="s">
        <v>59</v>
      </c>
      <c r="AL26" s="15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5" t="s">
        <v>69</v>
      </c>
      <c r="B27" s="15" t="s">
        <v>39</v>
      </c>
      <c r="C27" s="15"/>
      <c r="D27" s="15"/>
      <c r="E27" s="15"/>
      <c r="F27" s="15"/>
      <c r="G27" s="16">
        <v>0</v>
      </c>
      <c r="H27" s="15">
        <v>30</v>
      </c>
      <c r="I27" s="15" t="s">
        <v>40</v>
      </c>
      <c r="J27" s="15"/>
      <c r="K27" s="15"/>
      <c r="L27" s="15">
        <f t="shared" si="3"/>
        <v>0</v>
      </c>
      <c r="M27" s="15">
        <f t="shared" si="5"/>
        <v>0</v>
      </c>
      <c r="N27" s="15"/>
      <c r="O27" s="15">
        <v>0</v>
      </c>
      <c r="P27" s="15"/>
      <c r="Q27" s="15">
        <v>0</v>
      </c>
      <c r="R27" s="15"/>
      <c r="S27" s="15">
        <f>IFERROR(VLOOKUP(A27,[1]Sheet!$A:$D,4,0),0)</f>
        <v>0</v>
      </c>
      <c r="T27" s="15">
        <f>IFERROR(VLOOKUP(A27,[2]Sheet!$A:$D,4,0),0)</f>
        <v>0</v>
      </c>
      <c r="U27" s="15">
        <f t="shared" si="6"/>
        <v>0</v>
      </c>
      <c r="V27" s="17"/>
      <c r="W27" s="17"/>
      <c r="X27" s="15"/>
      <c r="Y27" s="15" t="e">
        <f t="shared" si="8"/>
        <v>#DIV/0!</v>
      </c>
      <c r="Z27" s="15" t="e">
        <f t="shared" si="9"/>
        <v>#DIV/0!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 t="s">
        <v>59</v>
      </c>
      <c r="AL27" s="15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26" t="s">
        <v>70</v>
      </c>
      <c r="B28" s="26" t="s">
        <v>39</v>
      </c>
      <c r="C28" s="26">
        <v>892.25300000000004</v>
      </c>
      <c r="D28" s="26">
        <v>2116.5830000000001</v>
      </c>
      <c r="E28" s="26">
        <v>1219.865</v>
      </c>
      <c r="F28" s="26">
        <v>1152.28</v>
      </c>
      <c r="G28" s="27">
        <v>1</v>
      </c>
      <c r="H28" s="26">
        <v>30</v>
      </c>
      <c r="I28" s="26" t="s">
        <v>40</v>
      </c>
      <c r="J28" s="26"/>
      <c r="K28" s="26">
        <v>1504.386</v>
      </c>
      <c r="L28" s="26">
        <f t="shared" si="3"/>
        <v>-284.52099999999996</v>
      </c>
      <c r="M28" s="26">
        <f t="shared" si="5"/>
        <v>1044.259</v>
      </c>
      <c r="N28" s="26">
        <v>175.60599999999999</v>
      </c>
      <c r="O28" s="26">
        <v>70</v>
      </c>
      <c r="P28" s="26"/>
      <c r="Q28" s="26">
        <v>0</v>
      </c>
      <c r="R28" s="26"/>
      <c r="S28" s="26">
        <f>IFERROR(VLOOKUP(A28,[1]Sheet!$A:$D,4,0),0)</f>
        <v>60</v>
      </c>
      <c r="T28" s="26">
        <f>IFERROR(VLOOKUP(A28,[2]Sheet!$A:$D,4,0),0)</f>
        <v>64</v>
      </c>
      <c r="U28" s="26">
        <f t="shared" si="6"/>
        <v>208.8518</v>
      </c>
      <c r="V28" s="28">
        <f>12*U28-R28-Q28-P28-F28</f>
        <v>1353.9415999999999</v>
      </c>
      <c r="W28" s="28"/>
      <c r="X28" s="26"/>
      <c r="Y28" s="26">
        <f t="shared" si="8"/>
        <v>12</v>
      </c>
      <c r="Z28" s="26">
        <f t="shared" si="9"/>
        <v>5.5172136414433579</v>
      </c>
      <c r="AA28" s="26">
        <v>147.73480000000001</v>
      </c>
      <c r="AB28" s="26">
        <v>189.33320000000001</v>
      </c>
      <c r="AC28" s="26">
        <v>181.42699999999999</v>
      </c>
      <c r="AD28" s="26">
        <v>182.17099999999999</v>
      </c>
      <c r="AE28" s="26">
        <v>169.0746</v>
      </c>
      <c r="AF28" s="26">
        <v>154.4162</v>
      </c>
      <c r="AG28" s="26">
        <v>162.14099999999999</v>
      </c>
      <c r="AH28" s="26">
        <v>220.8784</v>
      </c>
      <c r="AI28" s="26">
        <v>196.44579999999999</v>
      </c>
      <c r="AJ28" s="26">
        <v>202.96340000000001</v>
      </c>
      <c r="AK28" s="26" t="s">
        <v>71</v>
      </c>
      <c r="AL28" s="26">
        <f>G28*V28</f>
        <v>1353.9415999999999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5" t="s">
        <v>72</v>
      </c>
      <c r="B29" s="15" t="s">
        <v>39</v>
      </c>
      <c r="C29" s="15"/>
      <c r="D29" s="15"/>
      <c r="E29" s="15"/>
      <c r="F29" s="15"/>
      <c r="G29" s="16">
        <v>0</v>
      </c>
      <c r="H29" s="15">
        <v>45</v>
      </c>
      <c r="I29" s="15" t="s">
        <v>40</v>
      </c>
      <c r="J29" s="15"/>
      <c r="K29" s="15"/>
      <c r="L29" s="15">
        <f t="shared" si="3"/>
        <v>0</v>
      </c>
      <c r="M29" s="15">
        <f t="shared" si="5"/>
        <v>0</v>
      </c>
      <c r="N29" s="15"/>
      <c r="O29" s="15">
        <v>0</v>
      </c>
      <c r="P29" s="15"/>
      <c r="Q29" s="15">
        <v>0</v>
      </c>
      <c r="R29" s="15"/>
      <c r="S29" s="15">
        <f>IFERROR(VLOOKUP(A29,[1]Sheet!$A:$D,4,0),0)</f>
        <v>0</v>
      </c>
      <c r="T29" s="15">
        <f>IFERROR(VLOOKUP(A29,[2]Sheet!$A:$D,4,0),0)</f>
        <v>0</v>
      </c>
      <c r="U29" s="15">
        <f t="shared" si="6"/>
        <v>0</v>
      </c>
      <c r="V29" s="17"/>
      <c r="W29" s="17"/>
      <c r="X29" s="15"/>
      <c r="Y29" s="15" t="e">
        <f t="shared" si="8"/>
        <v>#DIV/0!</v>
      </c>
      <c r="Z29" s="15" t="e">
        <f t="shared" si="9"/>
        <v>#DIV/0!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 t="s">
        <v>59</v>
      </c>
      <c r="AL29" s="15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5" t="s">
        <v>73</v>
      </c>
      <c r="B30" s="15" t="s">
        <v>39</v>
      </c>
      <c r="C30" s="15"/>
      <c r="D30" s="15"/>
      <c r="E30" s="15"/>
      <c r="F30" s="15"/>
      <c r="G30" s="16">
        <v>0</v>
      </c>
      <c r="H30" s="15">
        <v>40</v>
      </c>
      <c r="I30" s="15" t="s">
        <v>40</v>
      </c>
      <c r="J30" s="15"/>
      <c r="K30" s="15"/>
      <c r="L30" s="15">
        <f t="shared" si="3"/>
        <v>0</v>
      </c>
      <c r="M30" s="15">
        <f t="shared" si="5"/>
        <v>0</v>
      </c>
      <c r="N30" s="15"/>
      <c r="O30" s="15">
        <v>0</v>
      </c>
      <c r="P30" s="15"/>
      <c r="Q30" s="15">
        <v>0</v>
      </c>
      <c r="R30" s="15"/>
      <c r="S30" s="15">
        <f>IFERROR(VLOOKUP(A30,[1]Sheet!$A:$D,4,0),0)</f>
        <v>0</v>
      </c>
      <c r="T30" s="15">
        <f>IFERROR(VLOOKUP(A30,[2]Sheet!$A:$D,4,0),0)</f>
        <v>0</v>
      </c>
      <c r="U30" s="15">
        <f t="shared" si="6"/>
        <v>0</v>
      </c>
      <c r="V30" s="17"/>
      <c r="W30" s="17"/>
      <c r="X30" s="15"/>
      <c r="Y30" s="15" t="e">
        <f t="shared" si="8"/>
        <v>#DIV/0!</v>
      </c>
      <c r="Z30" s="15" t="e">
        <f t="shared" si="9"/>
        <v>#DIV/0!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 t="s">
        <v>59</v>
      </c>
      <c r="AL30" s="15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5" t="s">
        <v>74</v>
      </c>
      <c r="B31" s="15" t="s">
        <v>39</v>
      </c>
      <c r="C31" s="15"/>
      <c r="D31" s="15"/>
      <c r="E31" s="15"/>
      <c r="F31" s="15"/>
      <c r="G31" s="16">
        <v>0</v>
      </c>
      <c r="H31" s="15">
        <v>30</v>
      </c>
      <c r="I31" s="15" t="s">
        <v>40</v>
      </c>
      <c r="J31" s="15"/>
      <c r="K31" s="15"/>
      <c r="L31" s="15">
        <f t="shared" si="3"/>
        <v>0</v>
      </c>
      <c r="M31" s="15">
        <f t="shared" si="5"/>
        <v>0</v>
      </c>
      <c r="N31" s="15"/>
      <c r="O31" s="15">
        <v>0</v>
      </c>
      <c r="P31" s="15"/>
      <c r="Q31" s="15">
        <v>0</v>
      </c>
      <c r="R31" s="15"/>
      <c r="S31" s="15">
        <f>IFERROR(VLOOKUP(A31,[1]Sheet!$A:$D,4,0),0)</f>
        <v>0</v>
      </c>
      <c r="T31" s="15">
        <f>IFERROR(VLOOKUP(A31,[2]Sheet!$A:$D,4,0),0)</f>
        <v>0</v>
      </c>
      <c r="U31" s="15">
        <f t="shared" si="6"/>
        <v>0</v>
      </c>
      <c r="V31" s="17"/>
      <c r="W31" s="17"/>
      <c r="X31" s="15"/>
      <c r="Y31" s="15" t="e">
        <f t="shared" si="8"/>
        <v>#DIV/0!</v>
      </c>
      <c r="Z31" s="15" t="e">
        <f t="shared" si="9"/>
        <v>#DIV/0!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 t="s">
        <v>59</v>
      </c>
      <c r="AL31" s="15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5" t="s">
        <v>75</v>
      </c>
      <c r="B32" s="15" t="s">
        <v>39</v>
      </c>
      <c r="C32" s="15"/>
      <c r="D32" s="15"/>
      <c r="E32" s="15"/>
      <c r="F32" s="15"/>
      <c r="G32" s="16">
        <v>0</v>
      </c>
      <c r="H32" s="15">
        <v>50</v>
      </c>
      <c r="I32" s="15" t="s">
        <v>40</v>
      </c>
      <c r="J32" s="15"/>
      <c r="K32" s="15"/>
      <c r="L32" s="15">
        <f t="shared" si="3"/>
        <v>0</v>
      </c>
      <c r="M32" s="15">
        <f t="shared" si="5"/>
        <v>0</v>
      </c>
      <c r="N32" s="15"/>
      <c r="O32" s="15">
        <v>0</v>
      </c>
      <c r="P32" s="15"/>
      <c r="Q32" s="15">
        <v>0</v>
      </c>
      <c r="R32" s="15"/>
      <c r="S32" s="15">
        <f>IFERROR(VLOOKUP(A32,[1]Sheet!$A:$D,4,0),0)</f>
        <v>0</v>
      </c>
      <c r="T32" s="15">
        <f>IFERROR(VLOOKUP(A32,[2]Sheet!$A:$D,4,0),0)</f>
        <v>0</v>
      </c>
      <c r="U32" s="15">
        <f t="shared" si="6"/>
        <v>0</v>
      </c>
      <c r="V32" s="17"/>
      <c r="W32" s="17"/>
      <c r="X32" s="15"/>
      <c r="Y32" s="15" t="e">
        <f t="shared" si="8"/>
        <v>#DIV/0!</v>
      </c>
      <c r="Z32" s="15" t="e">
        <f t="shared" si="9"/>
        <v>#DIV/0!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 t="s">
        <v>59</v>
      </c>
      <c r="AL32" s="15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76</v>
      </c>
      <c r="B33" s="1" t="s">
        <v>39</v>
      </c>
      <c r="C33" s="1">
        <v>7.2770000000000001</v>
      </c>
      <c r="D33" s="1">
        <v>12.67</v>
      </c>
      <c r="E33" s="1">
        <v>3.65</v>
      </c>
      <c r="F33" s="1">
        <v>14.467000000000001</v>
      </c>
      <c r="G33" s="8">
        <v>1</v>
      </c>
      <c r="H33" s="1">
        <v>50</v>
      </c>
      <c r="I33" s="1" t="s">
        <v>40</v>
      </c>
      <c r="J33" s="1"/>
      <c r="K33" s="1">
        <v>3.3</v>
      </c>
      <c r="L33" s="1">
        <f t="shared" si="3"/>
        <v>0.35000000000000009</v>
      </c>
      <c r="M33" s="1">
        <f t="shared" si="5"/>
        <v>3.65</v>
      </c>
      <c r="N33" s="1"/>
      <c r="O33" s="1">
        <v>0</v>
      </c>
      <c r="P33" s="1"/>
      <c r="Q33" s="1">
        <v>4</v>
      </c>
      <c r="R33" s="1"/>
      <c r="S33" s="1">
        <f>IFERROR(VLOOKUP(A33,[1]Sheet!$A:$D,4,0),0)</f>
        <v>0</v>
      </c>
      <c r="T33" s="1">
        <f>IFERROR(VLOOKUP(A33,[2]Sheet!$A:$D,4,0),0)</f>
        <v>0</v>
      </c>
      <c r="U33" s="1">
        <f t="shared" si="6"/>
        <v>0.73</v>
      </c>
      <c r="V33" s="5"/>
      <c r="W33" s="5"/>
      <c r="X33" s="1"/>
      <c r="Y33" s="1">
        <f t="shared" si="8"/>
        <v>25.297260273972601</v>
      </c>
      <c r="Z33" s="1">
        <f t="shared" si="9"/>
        <v>25.297260273972601</v>
      </c>
      <c r="AA33" s="1">
        <v>1.0978000000000001</v>
      </c>
      <c r="AB33" s="1">
        <v>1.2889999999999999</v>
      </c>
      <c r="AC33" s="1">
        <v>0.73940000000000006</v>
      </c>
      <c r="AD33" s="1">
        <v>0.36759999999999998</v>
      </c>
      <c r="AE33" s="1">
        <v>0.36759999999999998</v>
      </c>
      <c r="AF33" s="1">
        <v>0.18440000000000001</v>
      </c>
      <c r="AG33" s="1">
        <v>0.55780000000000007</v>
      </c>
      <c r="AH33" s="1">
        <v>1.2974000000000001</v>
      </c>
      <c r="AI33" s="1">
        <v>0.74099999999999999</v>
      </c>
      <c r="AJ33" s="1">
        <v>0.37459999999999999</v>
      </c>
      <c r="AK33" s="1" t="s">
        <v>77</v>
      </c>
      <c r="AL33" s="1">
        <f t="shared" ref="AL33:AL47" si="12">G33*V33</f>
        <v>0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78</v>
      </c>
      <c r="B34" s="1" t="s">
        <v>44</v>
      </c>
      <c r="C34" s="1">
        <v>722</v>
      </c>
      <c r="D34" s="1">
        <v>2668</v>
      </c>
      <c r="E34" s="1">
        <v>1392</v>
      </c>
      <c r="F34" s="1">
        <v>1117</v>
      </c>
      <c r="G34" s="8">
        <v>0.4</v>
      </c>
      <c r="H34" s="1">
        <v>45</v>
      </c>
      <c r="I34" s="1" t="s">
        <v>40</v>
      </c>
      <c r="J34" s="1"/>
      <c r="K34" s="1">
        <v>1674</v>
      </c>
      <c r="L34" s="1">
        <f t="shared" si="3"/>
        <v>-282</v>
      </c>
      <c r="M34" s="1">
        <f t="shared" si="5"/>
        <v>1194</v>
      </c>
      <c r="N34" s="1">
        <v>198</v>
      </c>
      <c r="O34" s="1">
        <v>188</v>
      </c>
      <c r="P34" s="1"/>
      <c r="Q34" s="1">
        <v>760.79999999999973</v>
      </c>
      <c r="R34" s="1"/>
      <c r="S34" s="1">
        <f>IFERROR(VLOOKUP(A34,[1]Sheet!$A:$D,4,0),0)</f>
        <v>196</v>
      </c>
      <c r="T34" s="1">
        <f>IFERROR(VLOOKUP(A34,[2]Sheet!$A:$D,4,0),0)</f>
        <v>0</v>
      </c>
      <c r="U34" s="1">
        <f t="shared" si="6"/>
        <v>238.8</v>
      </c>
      <c r="V34" s="5">
        <f t="shared" ref="V34:V47" si="13">11*U34-R34-Q34-P34-F34</f>
        <v>749.00000000000045</v>
      </c>
      <c r="W34" s="5"/>
      <c r="X34" s="1"/>
      <c r="Y34" s="1">
        <f t="shared" si="8"/>
        <v>11</v>
      </c>
      <c r="Z34" s="1">
        <f t="shared" si="9"/>
        <v>7.8634840871021758</v>
      </c>
      <c r="AA34" s="1">
        <v>213.6</v>
      </c>
      <c r="AB34" s="1">
        <v>211.8</v>
      </c>
      <c r="AC34" s="1">
        <v>179</v>
      </c>
      <c r="AD34" s="1">
        <v>184.2</v>
      </c>
      <c r="AE34" s="1">
        <v>195.2</v>
      </c>
      <c r="AF34" s="1">
        <v>232.4</v>
      </c>
      <c r="AG34" s="1">
        <v>208.2</v>
      </c>
      <c r="AH34" s="1">
        <v>210.6</v>
      </c>
      <c r="AI34" s="1">
        <v>155.19999999999999</v>
      </c>
      <c r="AJ34" s="1">
        <v>213.6</v>
      </c>
      <c r="AK34" s="1" t="s">
        <v>45</v>
      </c>
      <c r="AL34" s="1">
        <f t="shared" si="12"/>
        <v>299.60000000000019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79</v>
      </c>
      <c r="B35" s="1" t="s">
        <v>44</v>
      </c>
      <c r="C35" s="1">
        <v>592</v>
      </c>
      <c r="D35" s="1">
        <v>250</v>
      </c>
      <c r="E35" s="1">
        <v>427</v>
      </c>
      <c r="F35" s="1">
        <v>329</v>
      </c>
      <c r="G35" s="8">
        <v>0.45</v>
      </c>
      <c r="H35" s="1">
        <v>50</v>
      </c>
      <c r="I35" s="1" t="s">
        <v>40</v>
      </c>
      <c r="J35" s="1"/>
      <c r="K35" s="1">
        <v>439</v>
      </c>
      <c r="L35" s="1">
        <f t="shared" si="3"/>
        <v>-12</v>
      </c>
      <c r="M35" s="1">
        <f t="shared" si="5"/>
        <v>427</v>
      </c>
      <c r="N35" s="1"/>
      <c r="O35" s="1">
        <v>0</v>
      </c>
      <c r="P35" s="1"/>
      <c r="Q35" s="1">
        <v>0</v>
      </c>
      <c r="R35" s="1"/>
      <c r="S35" s="1">
        <f>IFERROR(VLOOKUP(A35,[1]Sheet!$A:$D,4,0),0)</f>
        <v>0</v>
      </c>
      <c r="T35" s="1">
        <f>IFERROR(VLOOKUP(A35,[2]Sheet!$A:$D,4,0),0)</f>
        <v>0</v>
      </c>
      <c r="U35" s="1">
        <f t="shared" si="6"/>
        <v>85.4</v>
      </c>
      <c r="V35" s="5">
        <f>10*U35-R35-Q35-P35-F35</f>
        <v>525</v>
      </c>
      <c r="W35" s="5"/>
      <c r="X35" s="1"/>
      <c r="Y35" s="1">
        <f t="shared" si="8"/>
        <v>10</v>
      </c>
      <c r="Z35" s="1">
        <f t="shared" si="9"/>
        <v>3.8524590163934422</v>
      </c>
      <c r="AA35" s="1">
        <v>49</v>
      </c>
      <c r="AB35" s="1">
        <v>43</v>
      </c>
      <c r="AC35" s="1">
        <v>49.2</v>
      </c>
      <c r="AD35" s="1">
        <v>115.2</v>
      </c>
      <c r="AE35" s="1">
        <v>144.4</v>
      </c>
      <c r="AF35" s="1">
        <v>65</v>
      </c>
      <c r="AG35" s="1">
        <v>113.7102</v>
      </c>
      <c r="AH35" s="1">
        <v>167.11019999999999</v>
      </c>
      <c r="AI35" s="1">
        <v>87.2</v>
      </c>
      <c r="AJ35" s="1">
        <v>64.8</v>
      </c>
      <c r="AK35" s="1" t="s">
        <v>45</v>
      </c>
      <c r="AL35" s="1">
        <f t="shared" si="12"/>
        <v>236.25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80</v>
      </c>
      <c r="B36" s="1" t="s">
        <v>44</v>
      </c>
      <c r="C36" s="1">
        <v>324</v>
      </c>
      <c r="D36" s="1">
        <v>2471</v>
      </c>
      <c r="E36" s="1">
        <v>1133</v>
      </c>
      <c r="F36" s="1">
        <v>1085</v>
      </c>
      <c r="G36" s="8">
        <v>0.4</v>
      </c>
      <c r="H36" s="1">
        <v>45</v>
      </c>
      <c r="I36" s="1" t="s">
        <v>40</v>
      </c>
      <c r="J36" s="1"/>
      <c r="K36" s="1">
        <v>1436</v>
      </c>
      <c r="L36" s="1">
        <f t="shared" si="3"/>
        <v>-303</v>
      </c>
      <c r="M36" s="1">
        <f t="shared" si="5"/>
        <v>941</v>
      </c>
      <c r="N36" s="1">
        <v>192</v>
      </c>
      <c r="O36" s="1">
        <v>188</v>
      </c>
      <c r="P36" s="1"/>
      <c r="Q36" s="1">
        <v>542.60000000000036</v>
      </c>
      <c r="R36" s="1"/>
      <c r="S36" s="1">
        <f>IFERROR(VLOOKUP(A36,[1]Sheet!$A:$D,4,0),0)</f>
        <v>203</v>
      </c>
      <c r="T36" s="1">
        <f>IFERROR(VLOOKUP(A36,[2]Sheet!$A:$D,4,0),0)</f>
        <v>0</v>
      </c>
      <c r="U36" s="1">
        <f t="shared" si="6"/>
        <v>188.2</v>
      </c>
      <c r="V36" s="5">
        <f t="shared" si="13"/>
        <v>442.59999999999945</v>
      </c>
      <c r="W36" s="5"/>
      <c r="X36" s="1"/>
      <c r="Y36" s="1">
        <f t="shared" si="8"/>
        <v>11</v>
      </c>
      <c r="Z36" s="1">
        <f t="shared" si="9"/>
        <v>8.648246546227421</v>
      </c>
      <c r="AA36" s="1">
        <v>176.8</v>
      </c>
      <c r="AB36" s="1">
        <v>175.6</v>
      </c>
      <c r="AC36" s="1">
        <v>146.4</v>
      </c>
      <c r="AD36" s="1">
        <v>174.8</v>
      </c>
      <c r="AE36" s="1">
        <v>147.4</v>
      </c>
      <c r="AF36" s="1">
        <v>184</v>
      </c>
      <c r="AG36" s="1">
        <v>172.8</v>
      </c>
      <c r="AH36" s="1">
        <v>150.80000000000001</v>
      </c>
      <c r="AI36" s="1">
        <v>98.4</v>
      </c>
      <c r="AJ36" s="1">
        <v>160.6</v>
      </c>
      <c r="AK36" s="1"/>
      <c r="AL36" s="1">
        <f t="shared" si="12"/>
        <v>177.03999999999979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81</v>
      </c>
      <c r="B37" s="1" t="s">
        <v>39</v>
      </c>
      <c r="C37" s="1">
        <v>655.20699999999999</v>
      </c>
      <c r="D37" s="1">
        <v>454.399</v>
      </c>
      <c r="E37" s="1">
        <v>421.27800000000002</v>
      </c>
      <c r="F37" s="1">
        <v>330.14</v>
      </c>
      <c r="G37" s="8">
        <v>1</v>
      </c>
      <c r="H37" s="1">
        <v>45</v>
      </c>
      <c r="I37" s="1" t="s">
        <v>40</v>
      </c>
      <c r="J37" s="1"/>
      <c r="K37" s="1">
        <v>537.35199999999998</v>
      </c>
      <c r="L37" s="1">
        <f t="shared" si="3"/>
        <v>-116.07399999999996</v>
      </c>
      <c r="M37" s="1">
        <f t="shared" si="5"/>
        <v>421.27800000000002</v>
      </c>
      <c r="N37" s="1"/>
      <c r="O37" s="1">
        <v>0</v>
      </c>
      <c r="P37" s="1"/>
      <c r="Q37" s="1">
        <v>310.43299999999999</v>
      </c>
      <c r="R37" s="1"/>
      <c r="S37" s="1">
        <f>IFERROR(VLOOKUP(A37,[1]Sheet!$A:$D,4,0),0)</f>
        <v>0</v>
      </c>
      <c r="T37" s="1">
        <f>IFERROR(VLOOKUP(A37,[2]Sheet!$A:$D,4,0),0)</f>
        <v>0</v>
      </c>
      <c r="U37" s="1">
        <f t="shared" si="6"/>
        <v>84.255600000000001</v>
      </c>
      <c r="V37" s="5">
        <f t="shared" si="13"/>
        <v>286.23860000000002</v>
      </c>
      <c r="W37" s="5"/>
      <c r="X37" s="1"/>
      <c r="Y37" s="1">
        <f t="shared" si="8"/>
        <v>11</v>
      </c>
      <c r="Z37" s="1">
        <f t="shared" si="9"/>
        <v>7.6027350110853158</v>
      </c>
      <c r="AA37" s="1">
        <v>69.680800000000005</v>
      </c>
      <c r="AB37" s="1">
        <v>67.841800000000006</v>
      </c>
      <c r="AC37" s="1">
        <v>68.645200000000003</v>
      </c>
      <c r="AD37" s="1">
        <v>92.2624</v>
      </c>
      <c r="AE37" s="1">
        <v>104.89400000000001</v>
      </c>
      <c r="AF37" s="1">
        <v>80.737399999999994</v>
      </c>
      <c r="AG37" s="1">
        <v>72.756</v>
      </c>
      <c r="AH37" s="1">
        <v>98.136600000000001</v>
      </c>
      <c r="AI37" s="1">
        <v>84.987800000000007</v>
      </c>
      <c r="AJ37" s="1">
        <v>77.181400000000011</v>
      </c>
      <c r="AK37" s="1"/>
      <c r="AL37" s="1">
        <f t="shared" si="12"/>
        <v>286.23860000000002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82</v>
      </c>
      <c r="B38" s="1" t="s">
        <v>44</v>
      </c>
      <c r="C38" s="1"/>
      <c r="D38" s="1">
        <v>100</v>
      </c>
      <c r="E38" s="1">
        <v>100</v>
      </c>
      <c r="F38" s="1"/>
      <c r="G38" s="8">
        <v>0.1</v>
      </c>
      <c r="H38" s="1">
        <v>730</v>
      </c>
      <c r="I38" s="1" t="s">
        <v>40</v>
      </c>
      <c r="J38" s="1"/>
      <c r="K38" s="1">
        <v>119</v>
      </c>
      <c r="L38" s="1">
        <f t="shared" ref="L38:L69" si="14">E38-K38</f>
        <v>-19</v>
      </c>
      <c r="M38" s="1">
        <f t="shared" si="5"/>
        <v>100</v>
      </c>
      <c r="N38" s="1"/>
      <c r="O38" s="1">
        <v>0</v>
      </c>
      <c r="P38" s="1"/>
      <c r="Q38" s="1">
        <v>400</v>
      </c>
      <c r="R38" s="1"/>
      <c r="S38" s="1">
        <f>IFERROR(VLOOKUP(A38,[1]Sheet!$A:$D,4,0),0)</f>
        <v>0</v>
      </c>
      <c r="T38" s="1">
        <f>IFERROR(VLOOKUP(A38,[2]Sheet!$A:$D,4,0),0)</f>
        <v>0</v>
      </c>
      <c r="U38" s="1">
        <f t="shared" si="6"/>
        <v>20</v>
      </c>
      <c r="V38" s="5"/>
      <c r="W38" s="5"/>
      <c r="X38" s="1"/>
      <c r="Y38" s="1">
        <f t="shared" si="8"/>
        <v>20</v>
      </c>
      <c r="Z38" s="1">
        <f t="shared" si="9"/>
        <v>20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0.30199999999999999</v>
      </c>
      <c r="AG38" s="1">
        <v>0.30199999999999999</v>
      </c>
      <c r="AH38" s="1">
        <v>0.2248</v>
      </c>
      <c r="AI38" s="1">
        <v>0.2248</v>
      </c>
      <c r="AJ38" s="1">
        <v>0</v>
      </c>
      <c r="AK38" s="1" t="s">
        <v>61</v>
      </c>
      <c r="AL38" s="1">
        <f t="shared" si="12"/>
        <v>0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83</v>
      </c>
      <c r="B39" s="1" t="s">
        <v>44</v>
      </c>
      <c r="C39" s="1">
        <v>176</v>
      </c>
      <c r="D39" s="1">
        <v>370</v>
      </c>
      <c r="E39" s="1">
        <v>221</v>
      </c>
      <c r="F39" s="1">
        <v>258</v>
      </c>
      <c r="G39" s="8">
        <v>0.35</v>
      </c>
      <c r="H39" s="1">
        <v>40</v>
      </c>
      <c r="I39" s="1" t="s">
        <v>40</v>
      </c>
      <c r="J39" s="1"/>
      <c r="K39" s="1">
        <v>276</v>
      </c>
      <c r="L39" s="1">
        <f t="shared" si="14"/>
        <v>-55</v>
      </c>
      <c r="M39" s="1">
        <f t="shared" si="5"/>
        <v>221</v>
      </c>
      <c r="N39" s="1"/>
      <c r="O39" s="1">
        <v>0</v>
      </c>
      <c r="P39" s="1"/>
      <c r="Q39" s="1">
        <v>136.4</v>
      </c>
      <c r="R39" s="1"/>
      <c r="S39" s="1">
        <f>IFERROR(VLOOKUP(A39,[1]Sheet!$A:$D,4,0),0)</f>
        <v>0</v>
      </c>
      <c r="T39" s="1">
        <f>IFERROR(VLOOKUP(A39,[2]Sheet!$A:$D,4,0),0)</f>
        <v>0</v>
      </c>
      <c r="U39" s="1">
        <f t="shared" si="6"/>
        <v>44.2</v>
      </c>
      <c r="V39" s="5">
        <f t="shared" si="13"/>
        <v>91.800000000000068</v>
      </c>
      <c r="W39" s="5"/>
      <c r="X39" s="1"/>
      <c r="Y39" s="1">
        <f t="shared" si="8"/>
        <v>11</v>
      </c>
      <c r="Z39" s="1">
        <f t="shared" si="9"/>
        <v>8.9230769230769216</v>
      </c>
      <c r="AA39" s="1">
        <v>44</v>
      </c>
      <c r="AB39" s="1">
        <v>41</v>
      </c>
      <c r="AC39" s="1">
        <v>36.4</v>
      </c>
      <c r="AD39" s="1">
        <v>37</v>
      </c>
      <c r="AE39" s="1">
        <v>42.2</v>
      </c>
      <c r="AF39" s="1">
        <v>45.4</v>
      </c>
      <c r="AG39" s="1">
        <v>38</v>
      </c>
      <c r="AH39" s="1">
        <v>38.6</v>
      </c>
      <c r="AI39" s="1">
        <v>35.6</v>
      </c>
      <c r="AJ39" s="1">
        <v>52.8</v>
      </c>
      <c r="AK39" s="1"/>
      <c r="AL39" s="1">
        <f t="shared" si="12"/>
        <v>32.130000000000024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84</v>
      </c>
      <c r="B40" s="1" t="s">
        <v>39</v>
      </c>
      <c r="C40" s="1">
        <v>8.5</v>
      </c>
      <c r="D40" s="1">
        <v>79.424000000000007</v>
      </c>
      <c r="E40" s="1">
        <v>22.263999999999999</v>
      </c>
      <c r="F40" s="1">
        <v>50.67</v>
      </c>
      <c r="G40" s="8">
        <v>1</v>
      </c>
      <c r="H40" s="1">
        <v>40</v>
      </c>
      <c r="I40" s="1" t="s">
        <v>40</v>
      </c>
      <c r="J40" s="1"/>
      <c r="K40" s="1">
        <v>24.4</v>
      </c>
      <c r="L40" s="1">
        <f t="shared" si="14"/>
        <v>-2.1359999999999992</v>
      </c>
      <c r="M40" s="1">
        <f t="shared" si="5"/>
        <v>22.263999999999999</v>
      </c>
      <c r="N40" s="1"/>
      <c r="O40" s="1">
        <v>0</v>
      </c>
      <c r="P40" s="1"/>
      <c r="Q40" s="1">
        <v>8.7695999999999863</v>
      </c>
      <c r="R40" s="1"/>
      <c r="S40" s="1">
        <f>IFERROR(VLOOKUP(A40,[1]Sheet!$A:$D,4,0),0)</f>
        <v>0</v>
      </c>
      <c r="T40" s="1">
        <f>IFERROR(VLOOKUP(A40,[2]Sheet!$A:$D,4,0),0)</f>
        <v>0</v>
      </c>
      <c r="U40" s="1">
        <f t="shared" si="6"/>
        <v>4.4527999999999999</v>
      </c>
      <c r="V40" s="5"/>
      <c r="W40" s="5"/>
      <c r="X40" s="1"/>
      <c r="Y40" s="1">
        <f t="shared" si="8"/>
        <v>13.348814229249008</v>
      </c>
      <c r="Z40" s="1">
        <f t="shared" si="9"/>
        <v>13.348814229249008</v>
      </c>
      <c r="AA40" s="1">
        <v>6.3346</v>
      </c>
      <c r="AB40" s="1">
        <v>6.1943999999999999</v>
      </c>
      <c r="AC40" s="1">
        <v>5.0190000000000001</v>
      </c>
      <c r="AD40" s="1">
        <v>5.9314</v>
      </c>
      <c r="AE40" s="1">
        <v>3.8675999999999999</v>
      </c>
      <c r="AF40" s="1">
        <v>4.6436000000000002</v>
      </c>
      <c r="AG40" s="1">
        <v>6.4024000000000001</v>
      </c>
      <c r="AH40" s="1">
        <v>5.5293999999999999</v>
      </c>
      <c r="AI40" s="1">
        <v>3.5186000000000002</v>
      </c>
      <c r="AJ40" s="1">
        <v>3.3574000000000002</v>
      </c>
      <c r="AK40" s="1"/>
      <c r="AL40" s="1">
        <f t="shared" si="12"/>
        <v>0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85</v>
      </c>
      <c r="B41" s="1" t="s">
        <v>44</v>
      </c>
      <c r="C41" s="1">
        <v>183</v>
      </c>
      <c r="D41" s="1">
        <v>418</v>
      </c>
      <c r="E41" s="1">
        <v>203</v>
      </c>
      <c r="F41" s="1">
        <v>205</v>
      </c>
      <c r="G41" s="8">
        <v>0.4</v>
      </c>
      <c r="H41" s="1">
        <v>40</v>
      </c>
      <c r="I41" s="1" t="s">
        <v>40</v>
      </c>
      <c r="J41" s="1"/>
      <c r="K41" s="1">
        <v>212</v>
      </c>
      <c r="L41" s="1">
        <f t="shared" si="14"/>
        <v>-9</v>
      </c>
      <c r="M41" s="1">
        <f t="shared" si="5"/>
        <v>155</v>
      </c>
      <c r="N41" s="1">
        <v>48</v>
      </c>
      <c r="O41" s="1">
        <v>48</v>
      </c>
      <c r="P41" s="1"/>
      <c r="Q41" s="1">
        <v>0</v>
      </c>
      <c r="R41" s="1"/>
      <c r="S41" s="1">
        <f>IFERROR(VLOOKUP(A41,[1]Sheet!$A:$D,4,0),0)</f>
        <v>95</v>
      </c>
      <c r="T41" s="1">
        <f>IFERROR(VLOOKUP(A41,[2]Sheet!$A:$D,4,0),0)</f>
        <v>0</v>
      </c>
      <c r="U41" s="1">
        <f t="shared" si="6"/>
        <v>31</v>
      </c>
      <c r="V41" s="5">
        <f t="shared" si="13"/>
        <v>136</v>
      </c>
      <c r="W41" s="5"/>
      <c r="X41" s="1"/>
      <c r="Y41" s="1">
        <f t="shared" si="8"/>
        <v>11</v>
      </c>
      <c r="Z41" s="1">
        <f t="shared" si="9"/>
        <v>6.612903225806452</v>
      </c>
      <c r="AA41" s="1">
        <v>27.4</v>
      </c>
      <c r="AB41" s="1">
        <v>35</v>
      </c>
      <c r="AC41" s="1">
        <v>33.4</v>
      </c>
      <c r="AD41" s="1">
        <v>44.8</v>
      </c>
      <c r="AE41" s="1">
        <v>27.2</v>
      </c>
      <c r="AF41" s="1">
        <v>36.200000000000003</v>
      </c>
      <c r="AG41" s="1">
        <v>46.4</v>
      </c>
      <c r="AH41" s="1">
        <v>51</v>
      </c>
      <c r="AI41" s="1">
        <v>28.2</v>
      </c>
      <c r="AJ41" s="1">
        <v>39.6</v>
      </c>
      <c r="AK41" s="1"/>
      <c r="AL41" s="1">
        <f t="shared" si="12"/>
        <v>54.400000000000006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86</v>
      </c>
      <c r="B42" s="1" t="s">
        <v>44</v>
      </c>
      <c r="C42" s="1">
        <v>240</v>
      </c>
      <c r="D42" s="1">
        <v>736</v>
      </c>
      <c r="E42" s="1">
        <v>450</v>
      </c>
      <c r="F42" s="1">
        <v>465</v>
      </c>
      <c r="G42" s="8">
        <v>0.4</v>
      </c>
      <c r="H42" s="1">
        <v>45</v>
      </c>
      <c r="I42" s="1" t="s">
        <v>40</v>
      </c>
      <c r="J42" s="1"/>
      <c r="K42" s="1">
        <v>457</v>
      </c>
      <c r="L42" s="1">
        <f t="shared" si="14"/>
        <v>-7</v>
      </c>
      <c r="M42" s="1">
        <f t="shared" si="5"/>
        <v>378</v>
      </c>
      <c r="N42" s="1">
        <v>72</v>
      </c>
      <c r="O42" s="1">
        <v>67</v>
      </c>
      <c r="P42" s="1"/>
      <c r="Q42" s="1">
        <v>62.000000000000107</v>
      </c>
      <c r="R42" s="1"/>
      <c r="S42" s="1">
        <f>IFERROR(VLOOKUP(A42,[1]Sheet!$A:$D,4,0),0)</f>
        <v>119</v>
      </c>
      <c r="T42" s="1">
        <f>IFERROR(VLOOKUP(A42,[2]Sheet!$A:$D,4,0),0)</f>
        <v>0</v>
      </c>
      <c r="U42" s="1">
        <f t="shared" si="6"/>
        <v>75.599999999999994</v>
      </c>
      <c r="V42" s="5">
        <f t="shared" si="13"/>
        <v>304.5999999999998</v>
      </c>
      <c r="W42" s="5"/>
      <c r="X42" s="1"/>
      <c r="Y42" s="1">
        <f t="shared" si="8"/>
        <v>11</v>
      </c>
      <c r="Z42" s="1">
        <f t="shared" si="9"/>
        <v>6.9708994708994734</v>
      </c>
      <c r="AA42" s="1">
        <v>68.400000000000006</v>
      </c>
      <c r="AB42" s="1">
        <v>75.400000000000006</v>
      </c>
      <c r="AC42" s="1">
        <v>71</v>
      </c>
      <c r="AD42" s="1">
        <v>84.8</v>
      </c>
      <c r="AE42" s="1">
        <v>56.6</v>
      </c>
      <c r="AF42" s="1">
        <v>68.599999999999994</v>
      </c>
      <c r="AG42" s="1">
        <v>81</v>
      </c>
      <c r="AH42" s="1">
        <v>82</v>
      </c>
      <c r="AI42" s="1">
        <v>59</v>
      </c>
      <c r="AJ42" s="1">
        <v>75.599999999999994</v>
      </c>
      <c r="AK42" s="1" t="s">
        <v>45</v>
      </c>
      <c r="AL42" s="1">
        <f t="shared" si="12"/>
        <v>121.83999999999992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87</v>
      </c>
      <c r="B43" s="1" t="s">
        <v>39</v>
      </c>
      <c r="C43" s="1">
        <v>33.862000000000002</v>
      </c>
      <c r="D43" s="1">
        <v>210.01499999999999</v>
      </c>
      <c r="E43" s="1">
        <v>67.644000000000005</v>
      </c>
      <c r="F43" s="1">
        <v>130.20400000000001</v>
      </c>
      <c r="G43" s="8">
        <v>1</v>
      </c>
      <c r="H43" s="1">
        <v>40</v>
      </c>
      <c r="I43" s="1" t="s">
        <v>40</v>
      </c>
      <c r="J43" s="1"/>
      <c r="K43" s="1">
        <v>91.62</v>
      </c>
      <c r="L43" s="1">
        <f t="shared" si="14"/>
        <v>-23.975999999999999</v>
      </c>
      <c r="M43" s="1">
        <f t="shared" si="5"/>
        <v>67.644000000000005</v>
      </c>
      <c r="N43" s="1"/>
      <c r="O43" s="1">
        <v>0</v>
      </c>
      <c r="P43" s="1"/>
      <c r="Q43" s="1">
        <v>36.665400000000012</v>
      </c>
      <c r="R43" s="1"/>
      <c r="S43" s="1">
        <f>IFERROR(VLOOKUP(A43,[1]Sheet!$A:$D,4,0),0)</f>
        <v>0</v>
      </c>
      <c r="T43" s="1">
        <f>IFERROR(VLOOKUP(A43,[2]Sheet!$A:$D,4,0),0)</f>
        <v>0</v>
      </c>
      <c r="U43" s="1">
        <f t="shared" si="6"/>
        <v>13.5288</v>
      </c>
      <c r="V43" s="5"/>
      <c r="W43" s="5"/>
      <c r="X43" s="1"/>
      <c r="Y43" s="1">
        <f t="shared" si="8"/>
        <v>12.334382946011472</v>
      </c>
      <c r="Z43" s="1">
        <f t="shared" si="9"/>
        <v>12.334382946011472</v>
      </c>
      <c r="AA43" s="1">
        <v>17.506599999999999</v>
      </c>
      <c r="AB43" s="1">
        <v>16.439</v>
      </c>
      <c r="AC43" s="1">
        <v>15.675800000000001</v>
      </c>
      <c r="AD43" s="1">
        <v>10.059200000000001</v>
      </c>
      <c r="AE43" s="1">
        <v>13.523400000000001</v>
      </c>
      <c r="AF43" s="1">
        <v>16.248799999999999</v>
      </c>
      <c r="AG43" s="1">
        <v>14.098599999999999</v>
      </c>
      <c r="AH43" s="1">
        <v>5.2694000000000001</v>
      </c>
      <c r="AI43" s="1">
        <v>12.832000000000001</v>
      </c>
      <c r="AJ43" s="1">
        <v>12.325799999999999</v>
      </c>
      <c r="AK43" s="1"/>
      <c r="AL43" s="1">
        <f t="shared" si="12"/>
        <v>0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26" t="s">
        <v>88</v>
      </c>
      <c r="B44" s="26" t="s">
        <v>44</v>
      </c>
      <c r="C44" s="26">
        <v>429</v>
      </c>
      <c r="D44" s="26">
        <v>645</v>
      </c>
      <c r="E44" s="26">
        <v>455</v>
      </c>
      <c r="F44" s="26">
        <v>377</v>
      </c>
      <c r="G44" s="27">
        <v>0.35</v>
      </c>
      <c r="H44" s="26">
        <v>40</v>
      </c>
      <c r="I44" s="26" t="s">
        <v>40</v>
      </c>
      <c r="J44" s="26"/>
      <c r="K44" s="26">
        <v>548</v>
      </c>
      <c r="L44" s="26">
        <f t="shared" si="14"/>
        <v>-93</v>
      </c>
      <c r="M44" s="26">
        <f t="shared" si="5"/>
        <v>455</v>
      </c>
      <c r="N44" s="26"/>
      <c r="O44" s="26">
        <v>0</v>
      </c>
      <c r="P44" s="26"/>
      <c r="Q44" s="26">
        <v>235.5999999999998</v>
      </c>
      <c r="R44" s="26"/>
      <c r="S44" s="26">
        <f>IFERROR(VLOOKUP(A44,[1]Sheet!$A:$D,4,0),0)</f>
        <v>0</v>
      </c>
      <c r="T44" s="26">
        <f>IFERROR(VLOOKUP(A44,[2]Sheet!$A:$D,4,0),0)</f>
        <v>0</v>
      </c>
      <c r="U44" s="26">
        <f t="shared" si="6"/>
        <v>91</v>
      </c>
      <c r="V44" s="28">
        <f>12*U44-R44-Q44-P44-F44</f>
        <v>479.4000000000002</v>
      </c>
      <c r="W44" s="28"/>
      <c r="X44" s="26"/>
      <c r="Y44" s="26">
        <f t="shared" si="8"/>
        <v>12</v>
      </c>
      <c r="Z44" s="26">
        <f t="shared" si="9"/>
        <v>6.7318681318681293</v>
      </c>
      <c r="AA44" s="26">
        <v>69.599999999999994</v>
      </c>
      <c r="AB44" s="26">
        <v>69.400000000000006</v>
      </c>
      <c r="AC44" s="26">
        <v>65.599999999999994</v>
      </c>
      <c r="AD44" s="26">
        <v>82.8</v>
      </c>
      <c r="AE44" s="26">
        <v>83.2</v>
      </c>
      <c r="AF44" s="26">
        <v>72</v>
      </c>
      <c r="AG44" s="26">
        <v>72.8</v>
      </c>
      <c r="AH44" s="26">
        <v>55.6</v>
      </c>
      <c r="AI44" s="26">
        <v>49</v>
      </c>
      <c r="AJ44" s="26">
        <v>79.8</v>
      </c>
      <c r="AK44" s="26" t="s">
        <v>71</v>
      </c>
      <c r="AL44" s="26">
        <f t="shared" si="12"/>
        <v>167.79000000000005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89</v>
      </c>
      <c r="B45" s="1" t="s">
        <v>44</v>
      </c>
      <c r="C45" s="1">
        <v>226</v>
      </c>
      <c r="D45" s="1">
        <v>728</v>
      </c>
      <c r="E45" s="1">
        <v>312</v>
      </c>
      <c r="F45" s="1">
        <v>484</v>
      </c>
      <c r="G45" s="8">
        <v>0.4</v>
      </c>
      <c r="H45" s="1">
        <v>40</v>
      </c>
      <c r="I45" s="1" t="s">
        <v>40</v>
      </c>
      <c r="J45" s="1"/>
      <c r="K45" s="1">
        <v>340</v>
      </c>
      <c r="L45" s="1">
        <f t="shared" si="14"/>
        <v>-28</v>
      </c>
      <c r="M45" s="1">
        <f t="shared" si="5"/>
        <v>312</v>
      </c>
      <c r="N45" s="1"/>
      <c r="O45" s="1">
        <v>0</v>
      </c>
      <c r="P45" s="1"/>
      <c r="Q45" s="1">
        <v>120</v>
      </c>
      <c r="R45" s="1"/>
      <c r="S45" s="1">
        <f>IFERROR(VLOOKUP(A45,[1]Sheet!$A:$D,4,0),0)</f>
        <v>0</v>
      </c>
      <c r="T45" s="1">
        <f>IFERROR(VLOOKUP(A45,[2]Sheet!$A:$D,4,0),0)</f>
        <v>0</v>
      </c>
      <c r="U45" s="1">
        <f t="shared" si="6"/>
        <v>62.4</v>
      </c>
      <c r="V45" s="5">
        <f t="shared" si="13"/>
        <v>82.399999999999977</v>
      </c>
      <c r="W45" s="5"/>
      <c r="X45" s="1"/>
      <c r="Y45" s="1">
        <f t="shared" si="8"/>
        <v>11</v>
      </c>
      <c r="Z45" s="1">
        <f t="shared" si="9"/>
        <v>9.6794871794871788</v>
      </c>
      <c r="AA45" s="1">
        <v>66.400000000000006</v>
      </c>
      <c r="AB45" s="1">
        <v>72.2</v>
      </c>
      <c r="AC45" s="1">
        <v>72.8</v>
      </c>
      <c r="AD45" s="1">
        <v>66</v>
      </c>
      <c r="AE45" s="1">
        <v>68.599999999999994</v>
      </c>
      <c r="AF45" s="1">
        <v>74.599999999999994</v>
      </c>
      <c r="AG45" s="1">
        <v>70.8</v>
      </c>
      <c r="AH45" s="1">
        <v>58</v>
      </c>
      <c r="AI45" s="1">
        <v>53</v>
      </c>
      <c r="AJ45" s="1">
        <v>62.2</v>
      </c>
      <c r="AK45" s="1" t="s">
        <v>45</v>
      </c>
      <c r="AL45" s="1">
        <f t="shared" si="12"/>
        <v>32.959999999999994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90</v>
      </c>
      <c r="B46" s="1" t="s">
        <v>39</v>
      </c>
      <c r="C46" s="1">
        <v>111.69199999999999</v>
      </c>
      <c r="D46" s="1">
        <v>371.39699999999999</v>
      </c>
      <c r="E46" s="1">
        <v>101.741</v>
      </c>
      <c r="F46" s="1">
        <v>271.72399999999999</v>
      </c>
      <c r="G46" s="8">
        <v>1</v>
      </c>
      <c r="H46" s="1">
        <v>50</v>
      </c>
      <c r="I46" s="1" t="s">
        <v>40</v>
      </c>
      <c r="J46" s="1"/>
      <c r="K46" s="1">
        <v>125.345</v>
      </c>
      <c r="L46" s="1">
        <f t="shared" si="14"/>
        <v>-23.603999999999999</v>
      </c>
      <c r="M46" s="1">
        <f t="shared" si="5"/>
        <v>90.963999999999999</v>
      </c>
      <c r="N46" s="1">
        <v>10.776999999999999</v>
      </c>
      <c r="O46" s="1">
        <v>0</v>
      </c>
      <c r="P46" s="1"/>
      <c r="Q46" s="1">
        <v>0</v>
      </c>
      <c r="R46" s="1"/>
      <c r="S46" s="1">
        <f>IFERROR(VLOOKUP(A46,[1]Sheet!$A:$D,4,0),0)</f>
        <v>0</v>
      </c>
      <c r="T46" s="1">
        <f>IFERROR(VLOOKUP(A46,[2]Sheet!$A:$D,4,0),0)</f>
        <v>0</v>
      </c>
      <c r="U46" s="1">
        <f t="shared" si="6"/>
        <v>18.192799999999998</v>
      </c>
      <c r="V46" s="5"/>
      <c r="W46" s="5"/>
      <c r="X46" s="1"/>
      <c r="Y46" s="1">
        <f t="shared" si="8"/>
        <v>14.935798777538368</v>
      </c>
      <c r="Z46" s="1">
        <f t="shared" si="9"/>
        <v>14.935798777538368</v>
      </c>
      <c r="AA46" s="1">
        <v>15.429399999999999</v>
      </c>
      <c r="AB46" s="1">
        <v>28.977399999999999</v>
      </c>
      <c r="AC46" s="1">
        <v>33.860999999999997</v>
      </c>
      <c r="AD46" s="1">
        <v>34.6</v>
      </c>
      <c r="AE46" s="1">
        <v>19.715399999999999</v>
      </c>
      <c r="AF46" s="1">
        <v>22.6966</v>
      </c>
      <c r="AG46" s="1">
        <v>24.334399999999999</v>
      </c>
      <c r="AH46" s="1">
        <v>28.5488</v>
      </c>
      <c r="AI46" s="1">
        <v>24.050799999999999</v>
      </c>
      <c r="AJ46" s="1">
        <v>25.014199999999999</v>
      </c>
      <c r="AK46" s="1"/>
      <c r="AL46" s="1">
        <f t="shared" si="12"/>
        <v>0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91</v>
      </c>
      <c r="B47" s="1" t="s">
        <v>39</v>
      </c>
      <c r="C47" s="1">
        <v>1100.098</v>
      </c>
      <c r="D47" s="1">
        <v>1092.9110000000001</v>
      </c>
      <c r="E47" s="1">
        <v>844.10199999999998</v>
      </c>
      <c r="F47" s="1">
        <v>1008.048</v>
      </c>
      <c r="G47" s="8">
        <v>1</v>
      </c>
      <c r="H47" s="1">
        <v>50</v>
      </c>
      <c r="I47" s="1" t="s">
        <v>40</v>
      </c>
      <c r="J47" s="1"/>
      <c r="K47" s="1">
        <v>1021.188</v>
      </c>
      <c r="L47" s="1">
        <f t="shared" si="14"/>
        <v>-177.08600000000001</v>
      </c>
      <c r="M47" s="1">
        <f t="shared" si="5"/>
        <v>811.64400000000001</v>
      </c>
      <c r="N47" s="1">
        <v>32.457999999999998</v>
      </c>
      <c r="O47" s="1">
        <v>0</v>
      </c>
      <c r="P47" s="1">
        <v>124.49235</v>
      </c>
      <c r="Q47" s="1">
        <v>109.33728000000001</v>
      </c>
      <c r="R47" s="1"/>
      <c r="S47" s="1">
        <f>IFERROR(VLOOKUP(A47,[1]Sheet!$A:$D,4,0),0)</f>
        <v>0</v>
      </c>
      <c r="T47" s="1">
        <f>IFERROR(VLOOKUP(A47,[2]Sheet!$A:$D,4,0),0)</f>
        <v>40</v>
      </c>
      <c r="U47" s="1">
        <f t="shared" si="6"/>
        <v>162.3288</v>
      </c>
      <c r="V47" s="5">
        <f t="shared" si="13"/>
        <v>543.73917000000006</v>
      </c>
      <c r="W47" s="5"/>
      <c r="X47" s="1"/>
      <c r="Y47" s="1">
        <f t="shared" si="8"/>
        <v>11</v>
      </c>
      <c r="Z47" s="1">
        <f t="shared" si="9"/>
        <v>7.6503838505551691</v>
      </c>
      <c r="AA47" s="1">
        <v>136.67160000000001</v>
      </c>
      <c r="AB47" s="1">
        <v>165.9898</v>
      </c>
      <c r="AC47" s="1">
        <v>159.1568</v>
      </c>
      <c r="AD47" s="1">
        <v>165.74539999999999</v>
      </c>
      <c r="AE47" s="1">
        <v>183.6978</v>
      </c>
      <c r="AF47" s="1">
        <v>180.4128</v>
      </c>
      <c r="AG47" s="1">
        <v>162.38640000000001</v>
      </c>
      <c r="AH47" s="1">
        <v>140.46619999999999</v>
      </c>
      <c r="AI47" s="1">
        <v>130.81299999999999</v>
      </c>
      <c r="AJ47" s="1">
        <v>137.89279999999999</v>
      </c>
      <c r="AK47" s="1"/>
      <c r="AL47" s="1">
        <f t="shared" si="12"/>
        <v>543.73917000000006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5" t="s">
        <v>92</v>
      </c>
      <c r="B48" s="15" t="s">
        <v>39</v>
      </c>
      <c r="C48" s="15"/>
      <c r="D48" s="15"/>
      <c r="E48" s="15"/>
      <c r="F48" s="15"/>
      <c r="G48" s="16">
        <v>0</v>
      </c>
      <c r="H48" s="15">
        <v>40</v>
      </c>
      <c r="I48" s="15" t="s">
        <v>40</v>
      </c>
      <c r="J48" s="15"/>
      <c r="K48" s="15"/>
      <c r="L48" s="15">
        <f t="shared" si="14"/>
        <v>0</v>
      </c>
      <c r="M48" s="15">
        <f t="shared" si="5"/>
        <v>0</v>
      </c>
      <c r="N48" s="15"/>
      <c r="O48" s="15">
        <v>0</v>
      </c>
      <c r="P48" s="15"/>
      <c r="Q48" s="15">
        <v>0</v>
      </c>
      <c r="R48" s="15"/>
      <c r="S48" s="15">
        <f>IFERROR(VLOOKUP(A48,[1]Sheet!$A:$D,4,0),0)</f>
        <v>0</v>
      </c>
      <c r="T48" s="15">
        <f>IFERROR(VLOOKUP(A48,[2]Sheet!$A:$D,4,0),0)</f>
        <v>0</v>
      </c>
      <c r="U48" s="15">
        <f t="shared" si="6"/>
        <v>0</v>
      </c>
      <c r="V48" s="17"/>
      <c r="W48" s="17"/>
      <c r="X48" s="15"/>
      <c r="Y48" s="15" t="e">
        <f t="shared" si="8"/>
        <v>#DIV/0!</v>
      </c>
      <c r="Z48" s="15" t="e">
        <f t="shared" si="9"/>
        <v>#DIV/0!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 t="s">
        <v>59</v>
      </c>
      <c r="AL48" s="15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93</v>
      </c>
      <c r="B49" s="1" t="s">
        <v>44</v>
      </c>
      <c r="C49" s="1">
        <v>143</v>
      </c>
      <c r="D49" s="1">
        <v>242</v>
      </c>
      <c r="E49" s="1">
        <v>224</v>
      </c>
      <c r="F49" s="1">
        <v>130</v>
      </c>
      <c r="G49" s="8">
        <v>0.45</v>
      </c>
      <c r="H49" s="1">
        <v>50</v>
      </c>
      <c r="I49" s="1" t="s">
        <v>40</v>
      </c>
      <c r="J49" s="1"/>
      <c r="K49" s="1">
        <v>235</v>
      </c>
      <c r="L49" s="1">
        <f t="shared" si="14"/>
        <v>-11</v>
      </c>
      <c r="M49" s="1">
        <f t="shared" si="5"/>
        <v>224</v>
      </c>
      <c r="N49" s="1"/>
      <c r="O49" s="1">
        <v>0</v>
      </c>
      <c r="P49" s="1"/>
      <c r="Q49" s="1">
        <v>61</v>
      </c>
      <c r="R49" s="1"/>
      <c r="S49" s="1">
        <f>IFERROR(VLOOKUP(A49,[1]Sheet!$A:$D,4,0),0)</f>
        <v>0</v>
      </c>
      <c r="T49" s="1">
        <f>IFERROR(VLOOKUP(A49,[2]Sheet!$A:$D,4,0),0)</f>
        <v>0</v>
      </c>
      <c r="U49" s="1">
        <f t="shared" si="6"/>
        <v>44.8</v>
      </c>
      <c r="V49" s="5">
        <f>10*U49-R49-Q49-P49-F49</f>
        <v>257</v>
      </c>
      <c r="W49" s="5"/>
      <c r="X49" s="1"/>
      <c r="Y49" s="1">
        <f t="shared" si="8"/>
        <v>10</v>
      </c>
      <c r="Z49" s="1">
        <f t="shared" si="9"/>
        <v>4.2633928571428577</v>
      </c>
      <c r="AA49" s="1">
        <v>30.8</v>
      </c>
      <c r="AB49" s="1">
        <v>31.2</v>
      </c>
      <c r="AC49" s="1">
        <v>30.4</v>
      </c>
      <c r="AD49" s="1">
        <v>32.680199999999999</v>
      </c>
      <c r="AE49" s="1">
        <v>31.880199999999999</v>
      </c>
      <c r="AF49" s="1">
        <v>40.200000000000003</v>
      </c>
      <c r="AG49" s="1">
        <v>46.8</v>
      </c>
      <c r="AH49" s="1">
        <v>35.4</v>
      </c>
      <c r="AI49" s="1">
        <v>31</v>
      </c>
      <c r="AJ49" s="1">
        <v>31.6</v>
      </c>
      <c r="AK49" s="1" t="s">
        <v>45</v>
      </c>
      <c r="AL49" s="1">
        <f t="shared" ref="AL49:AL64" si="15">G49*V49</f>
        <v>115.65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94</v>
      </c>
      <c r="B50" s="1" t="s">
        <v>44</v>
      </c>
      <c r="C50" s="1">
        <v>36</v>
      </c>
      <c r="D50" s="1">
        <v>54</v>
      </c>
      <c r="E50" s="1">
        <v>41</v>
      </c>
      <c r="F50" s="1">
        <v>43</v>
      </c>
      <c r="G50" s="8">
        <v>0.4</v>
      </c>
      <c r="H50" s="1">
        <v>40</v>
      </c>
      <c r="I50" s="1" t="s">
        <v>40</v>
      </c>
      <c r="J50" s="1"/>
      <c r="K50" s="1">
        <v>46</v>
      </c>
      <c r="L50" s="1">
        <f t="shared" si="14"/>
        <v>-5</v>
      </c>
      <c r="M50" s="1">
        <f t="shared" si="5"/>
        <v>41</v>
      </c>
      <c r="N50" s="1"/>
      <c r="O50" s="1">
        <v>0</v>
      </c>
      <c r="P50" s="1"/>
      <c r="Q50" s="1">
        <v>18.599999999999991</v>
      </c>
      <c r="R50" s="1"/>
      <c r="S50" s="1">
        <f>IFERROR(VLOOKUP(A50,[1]Sheet!$A:$D,4,0),0)</f>
        <v>0</v>
      </c>
      <c r="T50" s="1">
        <f>IFERROR(VLOOKUP(A50,[2]Sheet!$A:$D,4,0),0)</f>
        <v>0</v>
      </c>
      <c r="U50" s="1">
        <f t="shared" si="6"/>
        <v>8.1999999999999993</v>
      </c>
      <c r="V50" s="5">
        <f t="shared" ref="V50:V61" si="16">11*U50-R50-Q50-P50-F50</f>
        <v>28.599999999999994</v>
      </c>
      <c r="W50" s="5"/>
      <c r="X50" s="1"/>
      <c r="Y50" s="1">
        <f t="shared" si="8"/>
        <v>11</v>
      </c>
      <c r="Z50" s="1">
        <f t="shared" si="9"/>
        <v>7.5121951219512191</v>
      </c>
      <c r="AA50" s="1">
        <v>8</v>
      </c>
      <c r="AB50" s="1">
        <v>7</v>
      </c>
      <c r="AC50" s="1">
        <v>7.6</v>
      </c>
      <c r="AD50" s="1">
        <v>8.1999999999999993</v>
      </c>
      <c r="AE50" s="1">
        <v>5.2</v>
      </c>
      <c r="AF50" s="1">
        <v>10.6</v>
      </c>
      <c r="AG50" s="1">
        <v>11.8</v>
      </c>
      <c r="AH50" s="1">
        <v>6.8</v>
      </c>
      <c r="AI50" s="1">
        <v>7</v>
      </c>
      <c r="AJ50" s="1">
        <v>10.199999999999999</v>
      </c>
      <c r="AK50" s="1"/>
      <c r="AL50" s="1">
        <f t="shared" si="15"/>
        <v>11.439999999999998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95</v>
      </c>
      <c r="B51" s="1" t="s">
        <v>44</v>
      </c>
      <c r="C51" s="1">
        <v>24</v>
      </c>
      <c r="D51" s="1">
        <v>108</v>
      </c>
      <c r="E51" s="1">
        <v>48</v>
      </c>
      <c r="F51" s="1">
        <v>60</v>
      </c>
      <c r="G51" s="8">
        <v>0.4</v>
      </c>
      <c r="H51" s="1">
        <v>40</v>
      </c>
      <c r="I51" s="1" t="s">
        <v>40</v>
      </c>
      <c r="J51" s="1"/>
      <c r="K51" s="1">
        <v>50</v>
      </c>
      <c r="L51" s="1">
        <f t="shared" si="14"/>
        <v>-2</v>
      </c>
      <c r="M51" s="1">
        <f t="shared" si="5"/>
        <v>48</v>
      </c>
      <c r="N51" s="1"/>
      <c r="O51" s="1">
        <v>0</v>
      </c>
      <c r="P51" s="1"/>
      <c r="Q51" s="1">
        <v>0</v>
      </c>
      <c r="R51" s="1"/>
      <c r="S51" s="1">
        <f>IFERROR(VLOOKUP(A51,[1]Sheet!$A:$D,4,0),0)</f>
        <v>0</v>
      </c>
      <c r="T51" s="1">
        <f>IFERROR(VLOOKUP(A51,[2]Sheet!$A:$D,4,0),0)</f>
        <v>0</v>
      </c>
      <c r="U51" s="1">
        <f t="shared" si="6"/>
        <v>9.6</v>
      </c>
      <c r="V51" s="5">
        <f t="shared" si="16"/>
        <v>45.599999999999994</v>
      </c>
      <c r="W51" s="5"/>
      <c r="X51" s="1"/>
      <c r="Y51" s="1">
        <f t="shared" si="8"/>
        <v>11</v>
      </c>
      <c r="Z51" s="1">
        <f t="shared" si="9"/>
        <v>6.25</v>
      </c>
      <c r="AA51" s="1">
        <v>7.4</v>
      </c>
      <c r="AB51" s="1">
        <v>7</v>
      </c>
      <c r="AC51" s="1">
        <v>11.2</v>
      </c>
      <c r="AD51" s="1">
        <v>10.199999999999999</v>
      </c>
      <c r="AE51" s="1">
        <v>4.8</v>
      </c>
      <c r="AF51" s="1">
        <v>9.6</v>
      </c>
      <c r="AG51" s="1">
        <v>11.8</v>
      </c>
      <c r="AH51" s="1">
        <v>5.8</v>
      </c>
      <c r="AI51" s="1">
        <v>5.4</v>
      </c>
      <c r="AJ51" s="1">
        <v>8.4</v>
      </c>
      <c r="AK51" s="1" t="s">
        <v>96</v>
      </c>
      <c r="AL51" s="1">
        <f t="shared" si="15"/>
        <v>18.239999999999998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97</v>
      </c>
      <c r="B52" s="1" t="s">
        <v>39</v>
      </c>
      <c r="C52" s="1">
        <v>435.58300000000003</v>
      </c>
      <c r="D52" s="1">
        <v>53.195</v>
      </c>
      <c r="E52" s="1">
        <v>269.62799999999999</v>
      </c>
      <c r="F52" s="1">
        <v>162.166</v>
      </c>
      <c r="G52" s="8">
        <v>1</v>
      </c>
      <c r="H52" s="1">
        <v>50</v>
      </c>
      <c r="I52" s="1" t="s">
        <v>40</v>
      </c>
      <c r="J52" s="1"/>
      <c r="K52" s="1">
        <v>300.31299999999999</v>
      </c>
      <c r="L52" s="1">
        <f t="shared" si="14"/>
        <v>-30.685000000000002</v>
      </c>
      <c r="M52" s="1">
        <f t="shared" si="5"/>
        <v>258.87199999999996</v>
      </c>
      <c r="N52" s="1">
        <v>10.756</v>
      </c>
      <c r="O52" s="1">
        <v>0</v>
      </c>
      <c r="P52" s="1"/>
      <c r="Q52" s="1">
        <v>185.05940000000001</v>
      </c>
      <c r="R52" s="1"/>
      <c r="S52" s="1">
        <f>IFERROR(VLOOKUP(A52,[1]Sheet!$A:$D,4,0),0)</f>
        <v>0</v>
      </c>
      <c r="T52" s="1">
        <f>IFERROR(VLOOKUP(A52,[2]Sheet!$A:$D,4,0),0)</f>
        <v>60</v>
      </c>
      <c r="U52" s="1">
        <f t="shared" si="6"/>
        <v>51.774399999999993</v>
      </c>
      <c r="V52" s="5">
        <f t="shared" si="16"/>
        <v>222.29299999999995</v>
      </c>
      <c r="W52" s="5"/>
      <c r="X52" s="1"/>
      <c r="Y52" s="1">
        <f t="shared" si="8"/>
        <v>11</v>
      </c>
      <c r="Z52" s="1">
        <f t="shared" si="9"/>
        <v>6.7065074631478119</v>
      </c>
      <c r="AA52" s="1">
        <v>41.638399999999997</v>
      </c>
      <c r="AB52" s="1">
        <v>33.216000000000001</v>
      </c>
      <c r="AC52" s="1">
        <v>35.786799999999999</v>
      </c>
      <c r="AD52" s="1">
        <v>44.694000000000003</v>
      </c>
      <c r="AE52" s="1">
        <v>54.454600000000013</v>
      </c>
      <c r="AF52" s="1">
        <v>44.6708</v>
      </c>
      <c r="AG52" s="1">
        <v>34.922400000000003</v>
      </c>
      <c r="AH52" s="1">
        <v>40.604799999999997</v>
      </c>
      <c r="AI52" s="1">
        <v>35.311599999999999</v>
      </c>
      <c r="AJ52" s="1">
        <v>34.099200000000003</v>
      </c>
      <c r="AK52" s="1"/>
      <c r="AL52" s="1">
        <f t="shared" si="15"/>
        <v>222.29299999999995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98</v>
      </c>
      <c r="B53" s="1" t="s">
        <v>44</v>
      </c>
      <c r="C53" s="1"/>
      <c r="D53" s="1">
        <v>100</v>
      </c>
      <c r="E53" s="1">
        <v>92</v>
      </c>
      <c r="F53" s="1"/>
      <c r="G53" s="8">
        <v>0.1</v>
      </c>
      <c r="H53" s="1">
        <v>730</v>
      </c>
      <c r="I53" s="1" t="s">
        <v>40</v>
      </c>
      <c r="J53" s="1"/>
      <c r="K53" s="1">
        <v>92</v>
      </c>
      <c r="L53" s="1">
        <f t="shared" si="14"/>
        <v>0</v>
      </c>
      <c r="M53" s="1">
        <f t="shared" si="5"/>
        <v>92</v>
      </c>
      <c r="N53" s="1"/>
      <c r="O53" s="1">
        <v>0</v>
      </c>
      <c r="P53" s="1"/>
      <c r="Q53" s="1">
        <v>400</v>
      </c>
      <c r="R53" s="1"/>
      <c r="S53" s="1">
        <f>IFERROR(VLOOKUP(A53,[1]Sheet!$A:$D,4,0),0)</f>
        <v>0</v>
      </c>
      <c r="T53" s="1">
        <f>IFERROR(VLOOKUP(A53,[2]Sheet!$A:$D,4,0),0)</f>
        <v>0</v>
      </c>
      <c r="U53" s="1">
        <f t="shared" si="6"/>
        <v>18.399999999999999</v>
      </c>
      <c r="V53" s="5"/>
      <c r="W53" s="5"/>
      <c r="X53" s="1"/>
      <c r="Y53" s="1">
        <f t="shared" si="8"/>
        <v>21.739130434782609</v>
      </c>
      <c r="Z53" s="1">
        <f t="shared" si="9"/>
        <v>21.739130434782609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0.30199999999999999</v>
      </c>
      <c r="AG53" s="1">
        <v>0.30199999999999999</v>
      </c>
      <c r="AH53" s="1">
        <v>0.2248</v>
      </c>
      <c r="AI53" s="1">
        <v>0.2248</v>
      </c>
      <c r="AJ53" s="1">
        <v>0</v>
      </c>
      <c r="AK53" s="1" t="s">
        <v>61</v>
      </c>
      <c r="AL53" s="1">
        <f t="shared" si="15"/>
        <v>0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99</v>
      </c>
      <c r="B54" s="1" t="s">
        <v>39</v>
      </c>
      <c r="C54" s="1">
        <v>668.14300000000003</v>
      </c>
      <c r="D54" s="1">
        <v>1335.9590000000001</v>
      </c>
      <c r="E54" s="1">
        <v>776.44500000000005</v>
      </c>
      <c r="F54" s="1">
        <v>781.88699999999994</v>
      </c>
      <c r="G54" s="8">
        <v>1</v>
      </c>
      <c r="H54" s="1">
        <v>50</v>
      </c>
      <c r="I54" s="1" t="s">
        <v>40</v>
      </c>
      <c r="J54" s="1"/>
      <c r="K54" s="1">
        <v>896.87</v>
      </c>
      <c r="L54" s="1">
        <f t="shared" si="14"/>
        <v>-120.42499999999995</v>
      </c>
      <c r="M54" s="1">
        <f t="shared" si="5"/>
        <v>776.44500000000005</v>
      </c>
      <c r="N54" s="1"/>
      <c r="O54" s="1">
        <v>0</v>
      </c>
      <c r="P54" s="1">
        <v>105.0282</v>
      </c>
      <c r="Q54" s="1">
        <v>105.3600800000001</v>
      </c>
      <c r="R54" s="1"/>
      <c r="S54" s="1">
        <f>IFERROR(VLOOKUP(A54,[1]Sheet!$A:$D,4,0),0)</f>
        <v>0</v>
      </c>
      <c r="T54" s="1">
        <f>IFERROR(VLOOKUP(A54,[2]Sheet!$A:$D,4,0),0)</f>
        <v>0</v>
      </c>
      <c r="U54" s="1">
        <f t="shared" si="6"/>
        <v>155.28900000000002</v>
      </c>
      <c r="V54" s="5">
        <f t="shared" si="16"/>
        <v>715.90372000000002</v>
      </c>
      <c r="W54" s="5"/>
      <c r="X54" s="1"/>
      <c r="Y54" s="1">
        <f t="shared" si="8"/>
        <v>11</v>
      </c>
      <c r="Z54" s="1">
        <f t="shared" si="9"/>
        <v>6.389861999240126</v>
      </c>
      <c r="AA54" s="1">
        <v>116.9066</v>
      </c>
      <c r="AB54" s="1">
        <v>140.0376</v>
      </c>
      <c r="AC54" s="1">
        <v>152.10599999999999</v>
      </c>
      <c r="AD54" s="1">
        <v>144.9606</v>
      </c>
      <c r="AE54" s="1">
        <v>137.3058</v>
      </c>
      <c r="AF54" s="1">
        <v>138.27180000000001</v>
      </c>
      <c r="AG54" s="1">
        <v>137.29599999999999</v>
      </c>
      <c r="AH54" s="1">
        <v>134.53819999999999</v>
      </c>
      <c r="AI54" s="1">
        <v>133.69980000000001</v>
      </c>
      <c r="AJ54" s="1">
        <v>130.8134</v>
      </c>
      <c r="AK54" s="1"/>
      <c r="AL54" s="1">
        <f t="shared" si="15"/>
        <v>715.90372000000002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100</v>
      </c>
      <c r="B55" s="1" t="s">
        <v>39</v>
      </c>
      <c r="C55" s="1">
        <v>150.92500000000001</v>
      </c>
      <c r="D55" s="1">
        <v>152.11699999999999</v>
      </c>
      <c r="E55" s="1">
        <v>94.194999999999993</v>
      </c>
      <c r="F55" s="1">
        <v>86.08</v>
      </c>
      <c r="G55" s="8">
        <v>1</v>
      </c>
      <c r="H55" s="1">
        <v>50</v>
      </c>
      <c r="I55" s="1" t="s">
        <v>40</v>
      </c>
      <c r="J55" s="1"/>
      <c r="K55" s="1">
        <v>164.29599999999999</v>
      </c>
      <c r="L55" s="1">
        <f t="shared" si="14"/>
        <v>-70.100999999999999</v>
      </c>
      <c r="M55" s="1">
        <f t="shared" si="5"/>
        <v>94.194999999999993</v>
      </c>
      <c r="N55" s="1"/>
      <c r="O55" s="1">
        <v>0</v>
      </c>
      <c r="P55" s="1"/>
      <c r="Q55" s="1">
        <v>132.792</v>
      </c>
      <c r="R55" s="1"/>
      <c r="S55" s="1">
        <f>IFERROR(VLOOKUP(A55,[1]Sheet!$A:$D,4,0),0)</f>
        <v>0</v>
      </c>
      <c r="T55" s="1">
        <f>IFERROR(VLOOKUP(A55,[2]Sheet!$A:$D,4,0),0)</f>
        <v>0</v>
      </c>
      <c r="U55" s="1">
        <f t="shared" si="6"/>
        <v>18.838999999999999</v>
      </c>
      <c r="V55" s="5"/>
      <c r="W55" s="5"/>
      <c r="X55" s="1"/>
      <c r="Y55" s="1">
        <f t="shared" si="8"/>
        <v>11.618026434524127</v>
      </c>
      <c r="Z55" s="1">
        <f t="shared" si="9"/>
        <v>11.618026434524127</v>
      </c>
      <c r="AA55" s="1">
        <v>21.084599999999998</v>
      </c>
      <c r="AB55" s="1">
        <v>15.9986</v>
      </c>
      <c r="AC55" s="1">
        <v>11.0952</v>
      </c>
      <c r="AD55" s="1">
        <v>17.181999999999999</v>
      </c>
      <c r="AE55" s="1">
        <v>25.186399999999999</v>
      </c>
      <c r="AF55" s="1">
        <v>4.3163999999999998</v>
      </c>
      <c r="AG55" s="1">
        <v>5.9676</v>
      </c>
      <c r="AH55" s="1">
        <v>25.695</v>
      </c>
      <c r="AI55" s="1">
        <v>16.787600000000001</v>
      </c>
      <c r="AJ55" s="1">
        <v>15.473599999999999</v>
      </c>
      <c r="AK55" s="1" t="s">
        <v>101</v>
      </c>
      <c r="AL55" s="1">
        <f t="shared" si="15"/>
        <v>0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102</v>
      </c>
      <c r="B56" s="1" t="s">
        <v>44</v>
      </c>
      <c r="C56" s="1"/>
      <c r="D56" s="1">
        <v>100</v>
      </c>
      <c r="E56" s="1">
        <v>96</v>
      </c>
      <c r="F56" s="1"/>
      <c r="G56" s="8">
        <v>0.1</v>
      </c>
      <c r="H56" s="1">
        <v>730</v>
      </c>
      <c r="I56" s="1" t="s">
        <v>40</v>
      </c>
      <c r="J56" s="1"/>
      <c r="K56" s="1">
        <v>96</v>
      </c>
      <c r="L56" s="1">
        <f t="shared" si="14"/>
        <v>0</v>
      </c>
      <c r="M56" s="1">
        <f t="shared" si="5"/>
        <v>96</v>
      </c>
      <c r="N56" s="1"/>
      <c r="O56" s="1">
        <v>0</v>
      </c>
      <c r="P56" s="1"/>
      <c r="Q56" s="1">
        <v>400</v>
      </c>
      <c r="R56" s="1"/>
      <c r="S56" s="1">
        <f>IFERROR(VLOOKUP(A56,[1]Sheet!$A:$D,4,0),0)</f>
        <v>0</v>
      </c>
      <c r="T56" s="1">
        <f>IFERROR(VLOOKUP(A56,[2]Sheet!$A:$D,4,0),0)</f>
        <v>0</v>
      </c>
      <c r="U56" s="1">
        <f t="shared" si="6"/>
        <v>19.2</v>
      </c>
      <c r="V56" s="5"/>
      <c r="W56" s="5"/>
      <c r="X56" s="1"/>
      <c r="Y56" s="1">
        <f t="shared" si="8"/>
        <v>20.833333333333336</v>
      </c>
      <c r="Z56" s="1">
        <f t="shared" si="9"/>
        <v>20.833333333333336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0.30199999999999999</v>
      </c>
      <c r="AG56" s="1">
        <v>0.30199999999999999</v>
      </c>
      <c r="AH56" s="1">
        <v>0.2248</v>
      </c>
      <c r="AI56" s="1">
        <v>0.2248</v>
      </c>
      <c r="AJ56" s="1">
        <v>0</v>
      </c>
      <c r="AK56" s="1" t="s">
        <v>61</v>
      </c>
      <c r="AL56" s="1">
        <f t="shared" si="15"/>
        <v>0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103</v>
      </c>
      <c r="B57" s="1" t="s">
        <v>44</v>
      </c>
      <c r="C57" s="1">
        <v>267</v>
      </c>
      <c r="D57" s="1">
        <v>61</v>
      </c>
      <c r="E57" s="1">
        <v>172</v>
      </c>
      <c r="F57" s="1">
        <v>85</v>
      </c>
      <c r="G57" s="8">
        <v>0.4</v>
      </c>
      <c r="H57" s="1">
        <v>50</v>
      </c>
      <c r="I57" s="1" t="s">
        <v>40</v>
      </c>
      <c r="J57" s="1"/>
      <c r="K57" s="1">
        <v>235</v>
      </c>
      <c r="L57" s="1">
        <f t="shared" si="14"/>
        <v>-63</v>
      </c>
      <c r="M57" s="1">
        <f t="shared" si="5"/>
        <v>172</v>
      </c>
      <c r="N57" s="1"/>
      <c r="O57" s="1">
        <v>0</v>
      </c>
      <c r="P57" s="1"/>
      <c r="Q57" s="1">
        <v>177.2</v>
      </c>
      <c r="R57" s="1"/>
      <c r="S57" s="1">
        <f>IFERROR(VLOOKUP(A57,[1]Sheet!$A:$D,4,0),0)</f>
        <v>0</v>
      </c>
      <c r="T57" s="1">
        <f>IFERROR(VLOOKUP(A57,[2]Sheet!$A:$D,4,0),0)</f>
        <v>0</v>
      </c>
      <c r="U57" s="1">
        <f t="shared" si="6"/>
        <v>34.4</v>
      </c>
      <c r="V57" s="5">
        <f t="shared" si="16"/>
        <v>116.19999999999999</v>
      </c>
      <c r="W57" s="5"/>
      <c r="X57" s="1"/>
      <c r="Y57" s="1">
        <f t="shared" si="8"/>
        <v>11</v>
      </c>
      <c r="Z57" s="1">
        <f t="shared" si="9"/>
        <v>7.6220930232558137</v>
      </c>
      <c r="AA57" s="1">
        <v>30.2</v>
      </c>
      <c r="AB57" s="1">
        <v>17.2</v>
      </c>
      <c r="AC57" s="1">
        <v>18.2</v>
      </c>
      <c r="AD57" s="1">
        <v>32.799999999999997</v>
      </c>
      <c r="AE57" s="1">
        <v>38</v>
      </c>
      <c r="AF57" s="1">
        <v>16.600000000000001</v>
      </c>
      <c r="AG57" s="1">
        <v>25</v>
      </c>
      <c r="AH57" s="1">
        <v>34.6</v>
      </c>
      <c r="AI57" s="1">
        <v>34</v>
      </c>
      <c r="AJ57" s="1">
        <v>20</v>
      </c>
      <c r="AK57" s="1"/>
      <c r="AL57" s="1">
        <f t="shared" si="15"/>
        <v>46.48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104</v>
      </c>
      <c r="B58" s="1" t="s">
        <v>44</v>
      </c>
      <c r="C58" s="1">
        <v>1301</v>
      </c>
      <c r="D58" s="1">
        <v>883</v>
      </c>
      <c r="E58" s="1">
        <v>969</v>
      </c>
      <c r="F58" s="1">
        <v>883</v>
      </c>
      <c r="G58" s="8">
        <v>0.4</v>
      </c>
      <c r="H58" s="1">
        <v>40</v>
      </c>
      <c r="I58" s="1" t="s">
        <v>40</v>
      </c>
      <c r="J58" s="1"/>
      <c r="K58" s="1">
        <v>1197</v>
      </c>
      <c r="L58" s="1">
        <f t="shared" si="14"/>
        <v>-228</v>
      </c>
      <c r="M58" s="1">
        <f t="shared" si="5"/>
        <v>969</v>
      </c>
      <c r="N58" s="1"/>
      <c r="O58" s="1">
        <v>0</v>
      </c>
      <c r="P58" s="1"/>
      <c r="Q58" s="1">
        <v>803.79999999999973</v>
      </c>
      <c r="R58" s="1"/>
      <c r="S58" s="1">
        <f>IFERROR(VLOOKUP(A58,[1]Sheet!$A:$D,4,0),0)</f>
        <v>0</v>
      </c>
      <c r="T58" s="1">
        <f>IFERROR(VLOOKUP(A58,[2]Sheet!$A:$D,4,0),0)</f>
        <v>0</v>
      </c>
      <c r="U58" s="1">
        <f t="shared" si="6"/>
        <v>193.8</v>
      </c>
      <c r="V58" s="5">
        <f t="shared" si="16"/>
        <v>445.00000000000045</v>
      </c>
      <c r="W58" s="5"/>
      <c r="X58" s="1"/>
      <c r="Y58" s="1">
        <f t="shared" si="8"/>
        <v>11</v>
      </c>
      <c r="Z58" s="1">
        <f t="shared" si="9"/>
        <v>8.7038183694530424</v>
      </c>
      <c r="AA58" s="1">
        <v>189.2</v>
      </c>
      <c r="AB58" s="1">
        <v>167.4</v>
      </c>
      <c r="AC58" s="1">
        <v>154.80000000000001</v>
      </c>
      <c r="AD58" s="1">
        <v>193</v>
      </c>
      <c r="AE58" s="1">
        <v>222.4</v>
      </c>
      <c r="AF58" s="1">
        <v>177.8</v>
      </c>
      <c r="AG58" s="1">
        <v>161</v>
      </c>
      <c r="AH58" s="1">
        <v>174.6</v>
      </c>
      <c r="AI58" s="1">
        <v>159.80000000000001</v>
      </c>
      <c r="AJ58" s="1">
        <v>184.2</v>
      </c>
      <c r="AK58" s="1"/>
      <c r="AL58" s="1">
        <f t="shared" si="15"/>
        <v>178.0000000000002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105</v>
      </c>
      <c r="B59" s="1" t="s">
        <v>44</v>
      </c>
      <c r="C59" s="1">
        <v>663</v>
      </c>
      <c r="D59" s="1">
        <v>889</v>
      </c>
      <c r="E59" s="1">
        <v>617</v>
      </c>
      <c r="F59" s="1">
        <v>721</v>
      </c>
      <c r="G59" s="8">
        <v>0.4</v>
      </c>
      <c r="H59" s="1">
        <v>40</v>
      </c>
      <c r="I59" s="1" t="s">
        <v>40</v>
      </c>
      <c r="J59" s="1"/>
      <c r="K59" s="1">
        <v>772</v>
      </c>
      <c r="L59" s="1">
        <f t="shared" si="14"/>
        <v>-155</v>
      </c>
      <c r="M59" s="1">
        <f t="shared" si="5"/>
        <v>617</v>
      </c>
      <c r="N59" s="1"/>
      <c r="O59" s="1">
        <v>0</v>
      </c>
      <c r="P59" s="1"/>
      <c r="Q59" s="1">
        <v>300</v>
      </c>
      <c r="R59" s="1"/>
      <c r="S59" s="1">
        <f>IFERROR(VLOOKUP(A59,[1]Sheet!$A:$D,4,0),0)</f>
        <v>0</v>
      </c>
      <c r="T59" s="1">
        <f>IFERROR(VLOOKUP(A59,[2]Sheet!$A:$D,4,0),0)</f>
        <v>0</v>
      </c>
      <c r="U59" s="1">
        <f t="shared" si="6"/>
        <v>123.4</v>
      </c>
      <c r="V59" s="5">
        <f t="shared" si="16"/>
        <v>336.40000000000009</v>
      </c>
      <c r="W59" s="5"/>
      <c r="X59" s="1"/>
      <c r="Y59" s="1">
        <f t="shared" si="8"/>
        <v>11</v>
      </c>
      <c r="Z59" s="1">
        <f t="shared" si="9"/>
        <v>8.2739059967585078</v>
      </c>
      <c r="AA59" s="1">
        <v>116.6</v>
      </c>
      <c r="AB59" s="1">
        <v>120.6</v>
      </c>
      <c r="AC59" s="1">
        <v>126</v>
      </c>
      <c r="AD59" s="1">
        <v>119.8</v>
      </c>
      <c r="AE59" s="1">
        <v>139.19999999999999</v>
      </c>
      <c r="AF59" s="1">
        <v>148.19999999999999</v>
      </c>
      <c r="AG59" s="1">
        <v>125</v>
      </c>
      <c r="AH59" s="1">
        <v>119.8</v>
      </c>
      <c r="AI59" s="1">
        <v>105.8</v>
      </c>
      <c r="AJ59" s="1">
        <v>116.4</v>
      </c>
      <c r="AK59" s="1"/>
      <c r="AL59" s="1">
        <f t="shared" si="15"/>
        <v>134.56000000000003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106</v>
      </c>
      <c r="B60" s="1" t="s">
        <v>39</v>
      </c>
      <c r="C60" s="1">
        <v>615.71100000000001</v>
      </c>
      <c r="D60" s="1">
        <v>1526.81</v>
      </c>
      <c r="E60" s="1">
        <v>543.58799999999997</v>
      </c>
      <c r="F60" s="1">
        <v>542.07299999999998</v>
      </c>
      <c r="G60" s="8">
        <v>1</v>
      </c>
      <c r="H60" s="1">
        <v>40</v>
      </c>
      <c r="I60" s="1" t="s">
        <v>40</v>
      </c>
      <c r="J60" s="1"/>
      <c r="K60" s="1">
        <v>679.851</v>
      </c>
      <c r="L60" s="1">
        <f t="shared" si="14"/>
        <v>-136.26300000000003</v>
      </c>
      <c r="M60" s="1">
        <f t="shared" si="5"/>
        <v>521.88</v>
      </c>
      <c r="N60" s="1">
        <v>21.707999999999998</v>
      </c>
      <c r="O60" s="1">
        <v>0</v>
      </c>
      <c r="P60" s="1"/>
      <c r="Q60" s="1">
        <v>211.69659999999999</v>
      </c>
      <c r="R60" s="1"/>
      <c r="S60" s="1">
        <f>IFERROR(VLOOKUP(A60,[1]Sheet!$A:$D,4,0),0)</f>
        <v>0</v>
      </c>
      <c r="T60" s="1">
        <f>IFERROR(VLOOKUP(A60,[2]Sheet!$A:$D,4,0),0)</f>
        <v>0</v>
      </c>
      <c r="U60" s="1">
        <f t="shared" si="6"/>
        <v>104.376</v>
      </c>
      <c r="V60" s="5">
        <f t="shared" si="16"/>
        <v>394.3664</v>
      </c>
      <c r="W60" s="5"/>
      <c r="X60" s="1"/>
      <c r="Y60" s="1">
        <f t="shared" si="8"/>
        <v>11</v>
      </c>
      <c r="Z60" s="1">
        <f t="shared" si="9"/>
        <v>7.2216754809534756</v>
      </c>
      <c r="AA60" s="1">
        <v>96.97760000000001</v>
      </c>
      <c r="AB60" s="1">
        <v>74.600200000000001</v>
      </c>
      <c r="AC60" s="1">
        <v>72.292000000000002</v>
      </c>
      <c r="AD60" s="1">
        <v>133.35140000000001</v>
      </c>
      <c r="AE60" s="1">
        <v>122.0354</v>
      </c>
      <c r="AF60" s="1">
        <v>88.660600000000002</v>
      </c>
      <c r="AG60" s="1">
        <v>83.164400000000001</v>
      </c>
      <c r="AH60" s="1">
        <v>94.11760000000001</v>
      </c>
      <c r="AI60" s="1">
        <v>96.115000000000009</v>
      </c>
      <c r="AJ60" s="1">
        <v>92.6648</v>
      </c>
      <c r="AK60" s="1"/>
      <c r="AL60" s="1">
        <f t="shared" si="15"/>
        <v>394.3664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107</v>
      </c>
      <c r="B61" s="1" t="s">
        <v>39</v>
      </c>
      <c r="C61" s="1">
        <v>457.471</v>
      </c>
      <c r="D61" s="1">
        <v>1124.0170000000001</v>
      </c>
      <c r="E61" s="1">
        <v>457.08800000000002</v>
      </c>
      <c r="F61" s="1">
        <v>607.61300000000006</v>
      </c>
      <c r="G61" s="8">
        <v>1</v>
      </c>
      <c r="H61" s="1">
        <v>40</v>
      </c>
      <c r="I61" s="1" t="s">
        <v>40</v>
      </c>
      <c r="J61" s="1"/>
      <c r="K61" s="1">
        <v>547.94399999999996</v>
      </c>
      <c r="L61" s="1">
        <f t="shared" si="14"/>
        <v>-90.855999999999938</v>
      </c>
      <c r="M61" s="1">
        <f t="shared" si="5"/>
        <v>451.666</v>
      </c>
      <c r="N61" s="1">
        <v>5.4219999999999997</v>
      </c>
      <c r="O61" s="1">
        <v>0</v>
      </c>
      <c r="P61" s="1"/>
      <c r="Q61" s="1">
        <v>0</v>
      </c>
      <c r="R61" s="1"/>
      <c r="S61" s="1">
        <f>IFERROR(VLOOKUP(A61,[1]Sheet!$A:$D,4,0),0)</f>
        <v>0</v>
      </c>
      <c r="T61" s="1">
        <f>IFERROR(VLOOKUP(A61,[2]Sheet!$A:$D,4,0),0)</f>
        <v>0</v>
      </c>
      <c r="U61" s="1">
        <f t="shared" si="6"/>
        <v>90.333200000000005</v>
      </c>
      <c r="V61" s="5">
        <f t="shared" si="16"/>
        <v>386.05219999999997</v>
      </c>
      <c r="W61" s="5"/>
      <c r="X61" s="1"/>
      <c r="Y61" s="1">
        <f t="shared" si="8"/>
        <v>11</v>
      </c>
      <c r="Z61" s="1">
        <f t="shared" si="9"/>
        <v>6.7263531016281943</v>
      </c>
      <c r="AA61" s="1">
        <v>66.00739999999999</v>
      </c>
      <c r="AB61" s="1">
        <v>96.474000000000004</v>
      </c>
      <c r="AC61" s="1">
        <v>91.595600000000005</v>
      </c>
      <c r="AD61" s="1">
        <v>81.678599999999989</v>
      </c>
      <c r="AE61" s="1">
        <v>99.057600000000008</v>
      </c>
      <c r="AF61" s="1">
        <v>80.967200000000005</v>
      </c>
      <c r="AG61" s="1">
        <v>54.113</v>
      </c>
      <c r="AH61" s="1">
        <v>65.42519999999999</v>
      </c>
      <c r="AI61" s="1">
        <v>75.244799999999998</v>
      </c>
      <c r="AJ61" s="1">
        <v>63.6188</v>
      </c>
      <c r="AK61" s="1"/>
      <c r="AL61" s="1">
        <f t="shared" si="15"/>
        <v>386.05219999999997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 t="s">
        <v>108</v>
      </c>
      <c r="B62" s="1" t="s">
        <v>39</v>
      </c>
      <c r="C62" s="1">
        <v>527.66</v>
      </c>
      <c r="D62" s="1">
        <v>1353.451</v>
      </c>
      <c r="E62" s="1">
        <v>886.43600000000004</v>
      </c>
      <c r="F62" s="1">
        <v>379.50900000000001</v>
      </c>
      <c r="G62" s="8">
        <v>1</v>
      </c>
      <c r="H62" s="1">
        <v>40</v>
      </c>
      <c r="I62" s="1" t="s">
        <v>40</v>
      </c>
      <c r="J62" s="1"/>
      <c r="K62" s="1">
        <v>1075.5989999999999</v>
      </c>
      <c r="L62" s="1">
        <f t="shared" si="14"/>
        <v>-189.1629999999999</v>
      </c>
      <c r="M62" s="1">
        <f t="shared" si="5"/>
        <v>735.22</v>
      </c>
      <c r="N62" s="1">
        <v>151.21600000000001</v>
      </c>
      <c r="O62" s="1">
        <v>0</v>
      </c>
      <c r="P62" s="1"/>
      <c r="Q62" s="1">
        <v>205.04719999999989</v>
      </c>
      <c r="R62" s="1"/>
      <c r="S62" s="1">
        <f>IFERROR(VLOOKUP(A62,[1]Sheet!$A:$D,4,0),0)</f>
        <v>0</v>
      </c>
      <c r="T62" s="1">
        <f>IFERROR(VLOOKUP(A62,[2]Sheet!$A:$D,4,0),0)</f>
        <v>0</v>
      </c>
      <c r="U62" s="1">
        <f t="shared" si="6"/>
        <v>147.04400000000001</v>
      </c>
      <c r="V62" s="5">
        <f>10*U62-R62-Q62-P62-F62</f>
        <v>885.88380000000006</v>
      </c>
      <c r="W62" s="5"/>
      <c r="X62" s="1"/>
      <c r="Y62" s="1">
        <f t="shared" si="8"/>
        <v>10</v>
      </c>
      <c r="Z62" s="1">
        <f t="shared" si="9"/>
        <v>3.9753828785941612</v>
      </c>
      <c r="AA62" s="1">
        <v>101.1532</v>
      </c>
      <c r="AB62" s="1">
        <v>108.76779999999999</v>
      </c>
      <c r="AC62" s="1">
        <v>128.03380000000001</v>
      </c>
      <c r="AD62" s="1">
        <v>121.2882</v>
      </c>
      <c r="AE62" s="1">
        <v>118.90940000000001</v>
      </c>
      <c r="AF62" s="1">
        <v>94.152999999999992</v>
      </c>
      <c r="AG62" s="1">
        <v>75.30980000000001</v>
      </c>
      <c r="AH62" s="1">
        <v>89.992999999999995</v>
      </c>
      <c r="AI62" s="1">
        <v>102.0668</v>
      </c>
      <c r="AJ62" s="1">
        <v>80.572399999999988</v>
      </c>
      <c r="AK62" s="1"/>
      <c r="AL62" s="1">
        <f t="shared" si="15"/>
        <v>885.88380000000006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109</v>
      </c>
      <c r="B63" s="1" t="s">
        <v>39</v>
      </c>
      <c r="C63" s="1">
        <v>17.138000000000002</v>
      </c>
      <c r="D63" s="1">
        <v>88.938000000000002</v>
      </c>
      <c r="E63" s="1">
        <v>36.634</v>
      </c>
      <c r="F63" s="1">
        <v>50.445999999999998</v>
      </c>
      <c r="G63" s="8">
        <v>1</v>
      </c>
      <c r="H63" s="1">
        <v>30</v>
      </c>
      <c r="I63" s="1" t="s">
        <v>40</v>
      </c>
      <c r="J63" s="1"/>
      <c r="K63" s="1">
        <v>44.4</v>
      </c>
      <c r="L63" s="1">
        <f t="shared" si="14"/>
        <v>-7.7659999999999982</v>
      </c>
      <c r="M63" s="1">
        <f t="shared" si="5"/>
        <v>36.634</v>
      </c>
      <c r="N63" s="1"/>
      <c r="O63" s="1">
        <v>0</v>
      </c>
      <c r="P63" s="1"/>
      <c r="Q63" s="1">
        <v>28.535999999999969</v>
      </c>
      <c r="R63" s="1"/>
      <c r="S63" s="1">
        <f>IFERROR(VLOOKUP(A63,[1]Sheet!$A:$D,4,0),0)</f>
        <v>0</v>
      </c>
      <c r="T63" s="1">
        <f>IFERROR(VLOOKUP(A63,[2]Sheet!$A:$D,4,0),0)</f>
        <v>0</v>
      </c>
      <c r="U63" s="1">
        <f t="shared" si="6"/>
        <v>7.3268000000000004</v>
      </c>
      <c r="V63" s="5"/>
      <c r="W63" s="5"/>
      <c r="X63" s="1"/>
      <c r="Y63" s="1">
        <f t="shared" si="8"/>
        <v>10.779876617349998</v>
      </c>
      <c r="Z63" s="1">
        <f t="shared" si="9"/>
        <v>10.779876617349998</v>
      </c>
      <c r="AA63" s="1">
        <v>8.8968000000000007</v>
      </c>
      <c r="AB63" s="1">
        <v>8.5684000000000005</v>
      </c>
      <c r="AC63" s="1">
        <v>9.0475999999999992</v>
      </c>
      <c r="AD63" s="1">
        <v>7.5242000000000004</v>
      </c>
      <c r="AE63" s="1">
        <v>7.4054000000000002</v>
      </c>
      <c r="AF63" s="1">
        <v>9.1481999999999992</v>
      </c>
      <c r="AG63" s="1">
        <v>11.5136</v>
      </c>
      <c r="AH63" s="1">
        <v>9.5134000000000007</v>
      </c>
      <c r="AI63" s="1">
        <v>8.6419999999999995</v>
      </c>
      <c r="AJ63" s="1">
        <v>16.215800000000002</v>
      </c>
      <c r="AK63" s="1"/>
      <c r="AL63" s="1">
        <f t="shared" si="15"/>
        <v>0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110</v>
      </c>
      <c r="B64" s="1" t="s">
        <v>44</v>
      </c>
      <c r="C64" s="1">
        <v>27</v>
      </c>
      <c r="D64" s="1">
        <v>282</v>
      </c>
      <c r="E64" s="1">
        <v>66</v>
      </c>
      <c r="F64" s="1">
        <v>207</v>
      </c>
      <c r="G64" s="8">
        <v>0.6</v>
      </c>
      <c r="H64" s="1">
        <v>60</v>
      </c>
      <c r="I64" s="1" t="s">
        <v>40</v>
      </c>
      <c r="J64" s="1"/>
      <c r="K64" s="1">
        <v>80</v>
      </c>
      <c r="L64" s="1">
        <f t="shared" si="14"/>
        <v>-14</v>
      </c>
      <c r="M64" s="1">
        <f t="shared" si="5"/>
        <v>66</v>
      </c>
      <c r="N64" s="1"/>
      <c r="O64" s="1">
        <v>0</v>
      </c>
      <c r="P64" s="1"/>
      <c r="Q64" s="1">
        <v>0</v>
      </c>
      <c r="R64" s="1"/>
      <c r="S64" s="1">
        <f>IFERROR(VLOOKUP(A64,[1]Sheet!$A:$D,4,0),0)</f>
        <v>0</v>
      </c>
      <c r="T64" s="1">
        <f>IFERROR(VLOOKUP(A64,[2]Sheet!$A:$D,4,0),0)</f>
        <v>0</v>
      </c>
      <c r="U64" s="1">
        <f t="shared" si="6"/>
        <v>13.2</v>
      </c>
      <c r="V64" s="5"/>
      <c r="W64" s="5"/>
      <c r="X64" s="1"/>
      <c r="Y64" s="1">
        <f t="shared" si="8"/>
        <v>15.681818181818183</v>
      </c>
      <c r="Z64" s="1">
        <f t="shared" si="9"/>
        <v>15.681818181818183</v>
      </c>
      <c r="AA64" s="1">
        <v>19</v>
      </c>
      <c r="AB64" s="1">
        <v>25.4</v>
      </c>
      <c r="AC64" s="1">
        <v>18.2</v>
      </c>
      <c r="AD64" s="1">
        <v>18.600000000000001</v>
      </c>
      <c r="AE64" s="1">
        <v>16.2</v>
      </c>
      <c r="AF64" s="1">
        <v>16.600000000000001</v>
      </c>
      <c r="AG64" s="1">
        <v>19.8</v>
      </c>
      <c r="AH64" s="1">
        <v>18.399999999999999</v>
      </c>
      <c r="AI64" s="1">
        <v>16.399999999999999</v>
      </c>
      <c r="AJ64" s="1">
        <v>20.2</v>
      </c>
      <c r="AK64" s="1" t="s">
        <v>45</v>
      </c>
      <c r="AL64" s="1">
        <f t="shared" si="15"/>
        <v>0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5" t="s">
        <v>111</v>
      </c>
      <c r="B65" s="15" t="s">
        <v>44</v>
      </c>
      <c r="C65" s="15"/>
      <c r="D65" s="15"/>
      <c r="E65" s="15"/>
      <c r="F65" s="15"/>
      <c r="G65" s="16">
        <v>0</v>
      </c>
      <c r="H65" s="15">
        <v>50</v>
      </c>
      <c r="I65" s="15" t="s">
        <v>40</v>
      </c>
      <c r="J65" s="15"/>
      <c r="K65" s="15"/>
      <c r="L65" s="15">
        <f t="shared" si="14"/>
        <v>0</v>
      </c>
      <c r="M65" s="15">
        <f t="shared" si="5"/>
        <v>0</v>
      </c>
      <c r="N65" s="15"/>
      <c r="O65" s="15">
        <v>0</v>
      </c>
      <c r="P65" s="15"/>
      <c r="Q65" s="15">
        <v>0</v>
      </c>
      <c r="R65" s="15"/>
      <c r="S65" s="15">
        <f>IFERROR(VLOOKUP(A65,[1]Sheet!$A:$D,4,0),0)</f>
        <v>0</v>
      </c>
      <c r="T65" s="15">
        <f>IFERROR(VLOOKUP(A65,[2]Sheet!$A:$D,4,0),0)</f>
        <v>0</v>
      </c>
      <c r="U65" s="15">
        <f t="shared" si="6"/>
        <v>0</v>
      </c>
      <c r="V65" s="17"/>
      <c r="W65" s="17"/>
      <c r="X65" s="15"/>
      <c r="Y65" s="15" t="e">
        <f t="shared" si="8"/>
        <v>#DIV/0!</v>
      </c>
      <c r="Z65" s="15" t="e">
        <f t="shared" si="9"/>
        <v>#DIV/0!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 t="s">
        <v>59</v>
      </c>
      <c r="AL65" s="15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5" t="s">
        <v>112</v>
      </c>
      <c r="B66" s="15" t="s">
        <v>44</v>
      </c>
      <c r="C66" s="15"/>
      <c r="D66" s="15"/>
      <c r="E66" s="15"/>
      <c r="F66" s="15"/>
      <c r="G66" s="16">
        <v>0</v>
      </c>
      <c r="H66" s="15">
        <v>50</v>
      </c>
      <c r="I66" s="15" t="s">
        <v>40</v>
      </c>
      <c r="J66" s="15"/>
      <c r="K66" s="15"/>
      <c r="L66" s="15">
        <f t="shared" si="14"/>
        <v>0</v>
      </c>
      <c r="M66" s="15">
        <f t="shared" si="5"/>
        <v>0</v>
      </c>
      <c r="N66" s="15"/>
      <c r="O66" s="15">
        <v>0</v>
      </c>
      <c r="P66" s="15"/>
      <c r="Q66" s="15">
        <v>0</v>
      </c>
      <c r="R66" s="15"/>
      <c r="S66" s="15">
        <f>IFERROR(VLOOKUP(A66,[1]Sheet!$A:$D,4,0),0)</f>
        <v>0</v>
      </c>
      <c r="T66" s="15">
        <f>IFERROR(VLOOKUP(A66,[2]Sheet!$A:$D,4,0),0)</f>
        <v>0</v>
      </c>
      <c r="U66" s="15">
        <f t="shared" si="6"/>
        <v>0</v>
      </c>
      <c r="V66" s="17"/>
      <c r="W66" s="17"/>
      <c r="X66" s="15"/>
      <c r="Y66" s="15" t="e">
        <f t="shared" si="8"/>
        <v>#DIV/0!</v>
      </c>
      <c r="Z66" s="15" t="e">
        <f t="shared" si="9"/>
        <v>#DIV/0!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 t="s">
        <v>59</v>
      </c>
      <c r="AL66" s="15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5" t="s">
        <v>113</v>
      </c>
      <c r="B67" s="15" t="s">
        <v>44</v>
      </c>
      <c r="C67" s="15"/>
      <c r="D67" s="15"/>
      <c r="E67" s="15"/>
      <c r="F67" s="15"/>
      <c r="G67" s="16">
        <v>0</v>
      </c>
      <c r="H67" s="15">
        <v>30</v>
      </c>
      <c r="I67" s="15" t="s">
        <v>40</v>
      </c>
      <c r="J67" s="15"/>
      <c r="K67" s="15">
        <v>48</v>
      </c>
      <c r="L67" s="15">
        <f t="shared" si="14"/>
        <v>-48</v>
      </c>
      <c r="M67" s="15">
        <f t="shared" si="5"/>
        <v>0</v>
      </c>
      <c r="N67" s="15"/>
      <c r="O67" s="15">
        <v>0</v>
      </c>
      <c r="P67" s="15"/>
      <c r="Q67" s="15">
        <v>0</v>
      </c>
      <c r="R67" s="15"/>
      <c r="S67" s="15">
        <f>IFERROR(VLOOKUP(A67,[1]Sheet!$A:$D,4,0),0)</f>
        <v>0</v>
      </c>
      <c r="T67" s="15">
        <f>IFERROR(VLOOKUP(A67,[2]Sheet!$A:$D,4,0),0)</f>
        <v>0</v>
      </c>
      <c r="U67" s="15">
        <f t="shared" si="6"/>
        <v>0</v>
      </c>
      <c r="V67" s="17"/>
      <c r="W67" s="17"/>
      <c r="X67" s="15"/>
      <c r="Y67" s="15" t="e">
        <f t="shared" si="8"/>
        <v>#DIV/0!</v>
      </c>
      <c r="Z67" s="15" t="e">
        <f t="shared" si="9"/>
        <v>#DIV/0!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 t="s">
        <v>59</v>
      </c>
      <c r="AL67" s="15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114</v>
      </c>
      <c r="B68" s="1" t="s">
        <v>44</v>
      </c>
      <c r="C68" s="1">
        <v>10</v>
      </c>
      <c r="D68" s="1">
        <v>241</v>
      </c>
      <c r="E68" s="1">
        <v>63</v>
      </c>
      <c r="F68" s="1">
        <v>184</v>
      </c>
      <c r="G68" s="8">
        <v>0.6</v>
      </c>
      <c r="H68" s="1">
        <v>55</v>
      </c>
      <c r="I68" s="1" t="s">
        <v>40</v>
      </c>
      <c r="J68" s="1"/>
      <c r="K68" s="1">
        <v>63</v>
      </c>
      <c r="L68" s="1">
        <f t="shared" si="14"/>
        <v>0</v>
      </c>
      <c r="M68" s="1">
        <f t="shared" si="5"/>
        <v>63</v>
      </c>
      <c r="N68" s="1"/>
      <c r="O68" s="1">
        <v>0</v>
      </c>
      <c r="P68" s="1"/>
      <c r="Q68" s="1">
        <v>0</v>
      </c>
      <c r="R68" s="1"/>
      <c r="S68" s="1">
        <f>IFERROR(VLOOKUP(A68,[1]Sheet!$A:$D,4,0),0)</f>
        <v>0</v>
      </c>
      <c r="T68" s="1">
        <f>IFERROR(VLOOKUP(A68,[2]Sheet!$A:$D,4,0),0)</f>
        <v>0</v>
      </c>
      <c r="U68" s="1">
        <f t="shared" si="6"/>
        <v>12.6</v>
      </c>
      <c r="V68" s="5"/>
      <c r="W68" s="5"/>
      <c r="X68" s="1"/>
      <c r="Y68" s="1">
        <f t="shared" si="8"/>
        <v>14.603174603174603</v>
      </c>
      <c r="Z68" s="1">
        <f t="shared" si="9"/>
        <v>14.603174603174603</v>
      </c>
      <c r="AA68" s="1">
        <v>15.2</v>
      </c>
      <c r="AB68" s="1">
        <v>21.4</v>
      </c>
      <c r="AC68" s="1">
        <v>17</v>
      </c>
      <c r="AD68" s="1">
        <v>14.8</v>
      </c>
      <c r="AE68" s="1">
        <v>14</v>
      </c>
      <c r="AF68" s="1">
        <v>13.8</v>
      </c>
      <c r="AG68" s="1">
        <v>13.4</v>
      </c>
      <c r="AH68" s="1">
        <v>13.2</v>
      </c>
      <c r="AI68" s="1">
        <v>12.4</v>
      </c>
      <c r="AJ68" s="1">
        <v>14.2</v>
      </c>
      <c r="AK68" s="1"/>
      <c r="AL68" s="1">
        <f>G68*V68</f>
        <v>0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5" t="s">
        <v>115</v>
      </c>
      <c r="B69" s="15" t="s">
        <v>44</v>
      </c>
      <c r="C69" s="15"/>
      <c r="D69" s="15"/>
      <c r="E69" s="15"/>
      <c r="F69" s="15"/>
      <c r="G69" s="16">
        <v>0</v>
      </c>
      <c r="H69" s="15">
        <v>40</v>
      </c>
      <c r="I69" s="15" t="s">
        <v>40</v>
      </c>
      <c r="J69" s="15"/>
      <c r="K69" s="15"/>
      <c r="L69" s="15">
        <f t="shared" si="14"/>
        <v>0</v>
      </c>
      <c r="M69" s="15">
        <f t="shared" si="5"/>
        <v>0</v>
      </c>
      <c r="N69" s="15"/>
      <c r="O69" s="15">
        <v>0</v>
      </c>
      <c r="P69" s="15"/>
      <c r="Q69" s="15">
        <v>0</v>
      </c>
      <c r="R69" s="15"/>
      <c r="S69" s="15">
        <f>IFERROR(VLOOKUP(A69,[1]Sheet!$A:$D,4,0),0)</f>
        <v>0</v>
      </c>
      <c r="T69" s="15">
        <f>IFERROR(VLOOKUP(A69,[2]Sheet!$A:$D,4,0),0)</f>
        <v>0</v>
      </c>
      <c r="U69" s="15">
        <f t="shared" si="6"/>
        <v>0</v>
      </c>
      <c r="V69" s="17"/>
      <c r="W69" s="17"/>
      <c r="X69" s="15"/>
      <c r="Y69" s="15" t="e">
        <f t="shared" si="8"/>
        <v>#DIV/0!</v>
      </c>
      <c r="Z69" s="15" t="e">
        <f t="shared" si="9"/>
        <v>#DIV/0!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 t="s">
        <v>59</v>
      </c>
      <c r="AL69" s="15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116</v>
      </c>
      <c r="B70" s="1" t="s">
        <v>44</v>
      </c>
      <c r="C70" s="1"/>
      <c r="D70" s="1">
        <v>291</v>
      </c>
      <c r="E70" s="1">
        <v>66</v>
      </c>
      <c r="F70" s="1">
        <v>148</v>
      </c>
      <c r="G70" s="8">
        <v>0.4</v>
      </c>
      <c r="H70" s="1">
        <v>50</v>
      </c>
      <c r="I70" s="1" t="s">
        <v>40</v>
      </c>
      <c r="J70" s="1"/>
      <c r="K70" s="1">
        <v>67</v>
      </c>
      <c r="L70" s="1">
        <f t="shared" ref="L70:L100" si="17">E70-K70</f>
        <v>-1</v>
      </c>
      <c r="M70" s="1">
        <f t="shared" si="5"/>
        <v>66</v>
      </c>
      <c r="N70" s="1"/>
      <c r="O70" s="1">
        <v>0</v>
      </c>
      <c r="P70" s="1"/>
      <c r="Q70" s="1">
        <v>0</v>
      </c>
      <c r="R70" s="1"/>
      <c r="S70" s="1">
        <f>IFERROR(VLOOKUP(A70,[1]Sheet!$A:$D,4,0),0)</f>
        <v>0</v>
      </c>
      <c r="T70" s="1">
        <f>IFERROR(VLOOKUP(A70,[2]Sheet!$A:$D,4,0),0)</f>
        <v>0</v>
      </c>
      <c r="U70" s="1">
        <f t="shared" si="6"/>
        <v>13.2</v>
      </c>
      <c r="V70" s="5"/>
      <c r="W70" s="5"/>
      <c r="X70" s="1"/>
      <c r="Y70" s="1">
        <f t="shared" si="8"/>
        <v>11.212121212121213</v>
      </c>
      <c r="Z70" s="1">
        <f t="shared" si="9"/>
        <v>11.212121212121213</v>
      </c>
      <c r="AA70" s="1">
        <v>7</v>
      </c>
      <c r="AB70" s="1">
        <v>15.4</v>
      </c>
      <c r="AC70" s="1">
        <v>18.600000000000001</v>
      </c>
      <c r="AD70" s="1">
        <v>13</v>
      </c>
      <c r="AE70" s="1">
        <v>13.2</v>
      </c>
      <c r="AF70" s="1">
        <v>12.2</v>
      </c>
      <c r="AG70" s="1">
        <v>11</v>
      </c>
      <c r="AH70" s="1">
        <v>9</v>
      </c>
      <c r="AI70" s="1">
        <v>8.8000000000000007</v>
      </c>
      <c r="AJ70" s="1">
        <v>9.4</v>
      </c>
      <c r="AK70" s="1" t="s">
        <v>45</v>
      </c>
      <c r="AL70" s="1">
        <f>G70*V70</f>
        <v>0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5" t="s">
        <v>117</v>
      </c>
      <c r="B71" s="15" t="s">
        <v>44</v>
      </c>
      <c r="C71" s="15"/>
      <c r="D71" s="15"/>
      <c r="E71" s="15"/>
      <c r="F71" s="15"/>
      <c r="G71" s="16">
        <v>0</v>
      </c>
      <c r="H71" s="15">
        <v>55</v>
      </c>
      <c r="I71" s="15" t="s">
        <v>40</v>
      </c>
      <c r="J71" s="15"/>
      <c r="K71" s="15"/>
      <c r="L71" s="15">
        <f t="shared" si="17"/>
        <v>0</v>
      </c>
      <c r="M71" s="15">
        <f t="shared" ref="M71:M100" si="18">E71-N71</f>
        <v>0</v>
      </c>
      <c r="N71" s="15"/>
      <c r="O71" s="15">
        <v>0</v>
      </c>
      <c r="P71" s="15"/>
      <c r="Q71" s="15">
        <v>0</v>
      </c>
      <c r="R71" s="15"/>
      <c r="S71" s="15">
        <f>IFERROR(VLOOKUP(A71,[1]Sheet!$A:$D,4,0),0)</f>
        <v>0</v>
      </c>
      <c r="T71" s="15">
        <f>IFERROR(VLOOKUP(A71,[2]Sheet!$A:$D,4,0),0)</f>
        <v>0</v>
      </c>
      <c r="U71" s="15">
        <f t="shared" ref="U71:U100" si="19">M71/5</f>
        <v>0</v>
      </c>
      <c r="V71" s="17"/>
      <c r="W71" s="17"/>
      <c r="X71" s="15"/>
      <c r="Y71" s="15" t="e">
        <f t="shared" ref="Y71:Y100" si="20">(F71+P71+Q71+R71+V71)/U71</f>
        <v>#DIV/0!</v>
      </c>
      <c r="Z71" s="15" t="e">
        <f t="shared" ref="Z71:Z100" si="21">(F71+P71+Q71+R71)/U71</f>
        <v>#DIV/0!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 t="s">
        <v>118</v>
      </c>
      <c r="AL71" s="15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 t="s">
        <v>119</v>
      </c>
      <c r="B72" s="1" t="s">
        <v>39</v>
      </c>
      <c r="C72" s="1">
        <v>10.141</v>
      </c>
      <c r="D72" s="1">
        <v>35.701000000000001</v>
      </c>
      <c r="E72" s="1">
        <v>-1.4410000000000001</v>
      </c>
      <c r="F72" s="1">
        <v>35.701000000000001</v>
      </c>
      <c r="G72" s="8">
        <v>1</v>
      </c>
      <c r="H72" s="1">
        <v>55</v>
      </c>
      <c r="I72" s="1" t="s">
        <v>40</v>
      </c>
      <c r="J72" s="1"/>
      <c r="K72" s="1"/>
      <c r="L72" s="1">
        <f t="shared" si="17"/>
        <v>-1.4410000000000001</v>
      </c>
      <c r="M72" s="1">
        <f t="shared" si="18"/>
        <v>-1.4410000000000001</v>
      </c>
      <c r="N72" s="1"/>
      <c r="O72" s="1">
        <v>0</v>
      </c>
      <c r="P72" s="1"/>
      <c r="Q72" s="1">
        <v>0</v>
      </c>
      <c r="R72" s="1"/>
      <c r="S72" s="1">
        <f>IFERROR(VLOOKUP(A72,[1]Sheet!$A:$D,4,0),0)</f>
        <v>0</v>
      </c>
      <c r="T72" s="1">
        <f>IFERROR(VLOOKUP(A72,[2]Sheet!$A:$D,4,0),0)</f>
        <v>0</v>
      </c>
      <c r="U72" s="1">
        <f t="shared" si="19"/>
        <v>-0.28820000000000001</v>
      </c>
      <c r="V72" s="5"/>
      <c r="W72" s="5"/>
      <c r="X72" s="1"/>
      <c r="Y72" s="1">
        <f t="shared" si="20"/>
        <v>-123.87578070784177</v>
      </c>
      <c r="Z72" s="1">
        <f t="shared" si="21"/>
        <v>-123.87578070784177</v>
      </c>
      <c r="AA72" s="1">
        <v>-0.28820000000000001</v>
      </c>
      <c r="AB72" s="1">
        <v>0.29139999999999999</v>
      </c>
      <c r="AC72" s="1">
        <v>1.1594</v>
      </c>
      <c r="AD72" s="1">
        <v>0.86799999999999999</v>
      </c>
      <c r="AE72" s="1">
        <v>0</v>
      </c>
      <c r="AF72" s="1">
        <v>0.2888</v>
      </c>
      <c r="AG72" s="1">
        <v>0.2888</v>
      </c>
      <c r="AH72" s="1">
        <v>0</v>
      </c>
      <c r="AI72" s="1">
        <v>0</v>
      </c>
      <c r="AJ72" s="1">
        <v>0</v>
      </c>
      <c r="AK72" s="21" t="s">
        <v>120</v>
      </c>
      <c r="AL72" s="1">
        <f>G72*V72</f>
        <v>0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1" t="s">
        <v>121</v>
      </c>
      <c r="B73" s="11" t="s">
        <v>44</v>
      </c>
      <c r="C73" s="11">
        <v>13</v>
      </c>
      <c r="D73" s="11">
        <v>3</v>
      </c>
      <c r="E73" s="11">
        <v>4</v>
      </c>
      <c r="F73" s="11">
        <v>7</v>
      </c>
      <c r="G73" s="12">
        <v>0</v>
      </c>
      <c r="H73" s="11">
        <v>35</v>
      </c>
      <c r="I73" s="11" t="s">
        <v>52</v>
      </c>
      <c r="J73" s="11"/>
      <c r="K73" s="11">
        <v>6</v>
      </c>
      <c r="L73" s="11">
        <f t="shared" si="17"/>
        <v>-2</v>
      </c>
      <c r="M73" s="11">
        <f t="shared" si="18"/>
        <v>4</v>
      </c>
      <c r="N73" s="11"/>
      <c r="O73" s="11">
        <v>0</v>
      </c>
      <c r="P73" s="11"/>
      <c r="Q73" s="11">
        <v>0</v>
      </c>
      <c r="R73" s="11"/>
      <c r="S73" s="11">
        <f>IFERROR(VLOOKUP(A73,[1]Sheet!$A:$D,4,0),0)</f>
        <v>0</v>
      </c>
      <c r="T73" s="11">
        <f>IFERROR(VLOOKUP(A73,[2]Sheet!$A:$D,4,0),0)</f>
        <v>0</v>
      </c>
      <c r="U73" s="11">
        <f t="shared" si="19"/>
        <v>0.8</v>
      </c>
      <c r="V73" s="13"/>
      <c r="W73" s="13"/>
      <c r="X73" s="11"/>
      <c r="Y73" s="11">
        <f t="shared" si="20"/>
        <v>8.75</v>
      </c>
      <c r="Z73" s="11">
        <f t="shared" si="21"/>
        <v>8.75</v>
      </c>
      <c r="AA73" s="11">
        <v>0.2</v>
      </c>
      <c r="AB73" s="11">
        <v>0.4</v>
      </c>
      <c r="AC73" s="11">
        <v>0.4</v>
      </c>
      <c r="AD73" s="11">
        <v>-0.2</v>
      </c>
      <c r="AE73" s="11">
        <v>0.2</v>
      </c>
      <c r="AF73" s="11">
        <v>1</v>
      </c>
      <c r="AG73" s="11">
        <v>1.4</v>
      </c>
      <c r="AH73" s="11">
        <v>1</v>
      </c>
      <c r="AI73" s="11">
        <v>0</v>
      </c>
      <c r="AJ73" s="11">
        <v>0.6</v>
      </c>
      <c r="AK73" s="14" t="s">
        <v>122</v>
      </c>
      <c r="AL73" s="1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26" t="s">
        <v>123</v>
      </c>
      <c r="B74" s="26" t="s">
        <v>39</v>
      </c>
      <c r="C74" s="26">
        <v>2352.6439999999998</v>
      </c>
      <c r="D74" s="26">
        <v>4172.8639999999996</v>
      </c>
      <c r="E74" s="26">
        <v>2716.8270000000002</v>
      </c>
      <c r="F74" s="26">
        <v>1388.05</v>
      </c>
      <c r="G74" s="27">
        <v>1</v>
      </c>
      <c r="H74" s="26">
        <v>60</v>
      </c>
      <c r="I74" s="26" t="s">
        <v>40</v>
      </c>
      <c r="J74" s="26"/>
      <c r="K74" s="26">
        <v>2963.99</v>
      </c>
      <c r="L74" s="26">
        <f t="shared" si="17"/>
        <v>-247.16299999999956</v>
      </c>
      <c r="M74" s="26">
        <f t="shared" si="18"/>
        <v>2666.1770000000001</v>
      </c>
      <c r="N74" s="26">
        <v>50.65</v>
      </c>
      <c r="O74" s="26">
        <v>0</v>
      </c>
      <c r="P74" s="26">
        <v>253.17959999999999</v>
      </c>
      <c r="Q74" s="26">
        <v>1631.427559999998</v>
      </c>
      <c r="R74" s="26">
        <v>2500</v>
      </c>
      <c r="S74" s="26">
        <f>IFERROR(VLOOKUP(A74,[1]Sheet!$A:$D,4,0),0)</f>
        <v>0</v>
      </c>
      <c r="T74" s="26">
        <f>IFERROR(VLOOKUP(A74,[2]Sheet!$A:$D,4,0),0)</f>
        <v>150</v>
      </c>
      <c r="U74" s="26">
        <f t="shared" si="19"/>
        <v>533.23540000000003</v>
      </c>
      <c r="V74" s="28">
        <f>12*U74-R74-Q74-P74-F74</f>
        <v>626.16764000000217</v>
      </c>
      <c r="W74" s="28"/>
      <c r="X74" s="26"/>
      <c r="Y74" s="26">
        <f t="shared" si="20"/>
        <v>12</v>
      </c>
      <c r="Z74" s="26">
        <f t="shared" si="21"/>
        <v>10.825720047843781</v>
      </c>
      <c r="AA74" s="26">
        <v>512.7041999999999</v>
      </c>
      <c r="AB74" s="26">
        <v>337.57279999999997</v>
      </c>
      <c r="AC74" s="26">
        <v>388.42099999999999</v>
      </c>
      <c r="AD74" s="26">
        <v>435.79939999999999</v>
      </c>
      <c r="AE74" s="26">
        <v>465.06479999999988</v>
      </c>
      <c r="AF74" s="26">
        <v>426.30720000000002</v>
      </c>
      <c r="AG74" s="26">
        <v>466.85520000000002</v>
      </c>
      <c r="AH74" s="26">
        <v>441.83440000000002</v>
      </c>
      <c r="AI74" s="26">
        <v>343.40159999999997</v>
      </c>
      <c r="AJ74" s="26">
        <v>412.98379999999997</v>
      </c>
      <c r="AK74" s="26" t="s">
        <v>54</v>
      </c>
      <c r="AL74" s="26">
        <f>G74*V74</f>
        <v>626.16764000000217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23" t="s">
        <v>124</v>
      </c>
      <c r="B75" s="23" t="s">
        <v>39</v>
      </c>
      <c r="C75" s="23">
        <v>1164.1120000000001</v>
      </c>
      <c r="D75" s="23">
        <v>1221.653</v>
      </c>
      <c r="E75" s="23">
        <v>680.67399999999998</v>
      </c>
      <c r="F75" s="23">
        <v>842.49400000000003</v>
      </c>
      <c r="G75" s="24">
        <v>1</v>
      </c>
      <c r="H75" s="23">
        <v>60</v>
      </c>
      <c r="I75" s="23" t="s">
        <v>40</v>
      </c>
      <c r="J75" s="23"/>
      <c r="K75" s="23">
        <v>747.07</v>
      </c>
      <c r="L75" s="23">
        <f t="shared" si="17"/>
        <v>-66.396000000000072</v>
      </c>
      <c r="M75" s="23">
        <f t="shared" si="18"/>
        <v>680.67399999999998</v>
      </c>
      <c r="N75" s="23"/>
      <c r="O75" s="23">
        <v>0</v>
      </c>
      <c r="P75" s="23"/>
      <c r="Q75" s="23">
        <v>405.88680000000022</v>
      </c>
      <c r="R75" s="23">
        <v>550</v>
      </c>
      <c r="S75" s="23">
        <f>IFERROR(VLOOKUP(A75,[1]Sheet!$A:$D,4,0),0)</f>
        <v>0</v>
      </c>
      <c r="T75" s="23">
        <f>IFERROR(VLOOKUP(A75,[2]Sheet!$A:$D,4,0),0)</f>
        <v>0</v>
      </c>
      <c r="U75" s="23">
        <f t="shared" si="19"/>
        <v>136.13479999999998</v>
      </c>
      <c r="V75" s="25"/>
      <c r="W75" s="25"/>
      <c r="X75" s="23"/>
      <c r="Y75" s="23">
        <f t="shared" si="20"/>
        <v>13.210294502213987</v>
      </c>
      <c r="Z75" s="23">
        <f t="shared" si="21"/>
        <v>13.210294502213987</v>
      </c>
      <c r="AA75" s="23">
        <v>269.41660000000002</v>
      </c>
      <c r="AB75" s="23">
        <v>155.0582</v>
      </c>
      <c r="AC75" s="23">
        <v>181.75299999999999</v>
      </c>
      <c r="AD75" s="23">
        <v>251.95840000000001</v>
      </c>
      <c r="AE75" s="23">
        <v>168.5402</v>
      </c>
      <c r="AF75" s="23">
        <v>303.7946</v>
      </c>
      <c r="AG75" s="23">
        <v>326.57040000000001</v>
      </c>
      <c r="AH75" s="23">
        <v>159.26859999999999</v>
      </c>
      <c r="AI75" s="23">
        <v>134.62960000000001</v>
      </c>
      <c r="AJ75" s="23">
        <v>306.28980000000001</v>
      </c>
      <c r="AK75" s="23" t="s">
        <v>64</v>
      </c>
      <c r="AL75" s="23">
        <f>G75*V75</f>
        <v>0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26" t="s">
        <v>125</v>
      </c>
      <c r="B76" s="26" t="s">
        <v>39</v>
      </c>
      <c r="C76" s="26">
        <v>2130.9699999999998</v>
      </c>
      <c r="D76" s="26">
        <v>4361.04</v>
      </c>
      <c r="E76" s="26">
        <v>2961.663</v>
      </c>
      <c r="F76" s="26">
        <v>1217.8109999999999</v>
      </c>
      <c r="G76" s="27">
        <v>1</v>
      </c>
      <c r="H76" s="26">
        <v>60</v>
      </c>
      <c r="I76" s="26" t="s">
        <v>40</v>
      </c>
      <c r="J76" s="26"/>
      <c r="K76" s="26">
        <v>4122.3540000000003</v>
      </c>
      <c r="L76" s="26">
        <f t="shared" si="17"/>
        <v>-1160.6910000000003</v>
      </c>
      <c r="M76" s="26">
        <f t="shared" si="18"/>
        <v>2916.7669999999998</v>
      </c>
      <c r="N76" s="26">
        <v>44.896000000000001</v>
      </c>
      <c r="O76" s="26">
        <v>0</v>
      </c>
      <c r="P76" s="26">
        <v>259.94594999999998</v>
      </c>
      <c r="Q76" s="26">
        <v>1439.0159500000011</v>
      </c>
      <c r="R76" s="26">
        <v>1800</v>
      </c>
      <c r="S76" s="26">
        <f>IFERROR(VLOOKUP(A76,[1]Sheet!$A:$D,4,0),0)</f>
        <v>0</v>
      </c>
      <c r="T76" s="26">
        <f>IFERROR(VLOOKUP(A76,[2]Sheet!$A:$D,4,0),0)</f>
        <v>150</v>
      </c>
      <c r="U76" s="26">
        <f t="shared" si="19"/>
        <v>583.35339999999997</v>
      </c>
      <c r="V76" s="28">
        <f t="shared" ref="V76:V77" si="22">12*U76-R76-Q76-P76-F76</f>
        <v>2283.4678999999987</v>
      </c>
      <c r="W76" s="28"/>
      <c r="X76" s="26"/>
      <c r="Y76" s="26">
        <f t="shared" si="20"/>
        <v>12</v>
      </c>
      <c r="Z76" s="26">
        <f t="shared" si="21"/>
        <v>8.0856182547320383</v>
      </c>
      <c r="AA76" s="26">
        <v>424.53280000000012</v>
      </c>
      <c r="AB76" s="26">
        <v>346.59460000000001</v>
      </c>
      <c r="AC76" s="26">
        <v>335.08580000000001</v>
      </c>
      <c r="AD76" s="26">
        <v>446.32619999999997</v>
      </c>
      <c r="AE76" s="26">
        <v>378.19500000000011</v>
      </c>
      <c r="AF76" s="26">
        <v>283.33</v>
      </c>
      <c r="AG76" s="26">
        <v>287.46300000000002</v>
      </c>
      <c r="AH76" s="26">
        <v>398.13319999999999</v>
      </c>
      <c r="AI76" s="26">
        <v>406.21460000000002</v>
      </c>
      <c r="AJ76" s="26">
        <v>283.79160000000002</v>
      </c>
      <c r="AK76" s="26" t="s">
        <v>126</v>
      </c>
      <c r="AL76" s="26">
        <f>G76*V76</f>
        <v>2283.4678999999987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26" t="s">
        <v>127</v>
      </c>
      <c r="B77" s="26" t="s">
        <v>39</v>
      </c>
      <c r="C77" s="26">
        <v>1356.1969999999999</v>
      </c>
      <c r="D77" s="26">
        <v>6705.3630000000003</v>
      </c>
      <c r="E77" s="26">
        <v>2905.136</v>
      </c>
      <c r="F77" s="26">
        <v>2636.4389999999999</v>
      </c>
      <c r="G77" s="27">
        <v>1</v>
      </c>
      <c r="H77" s="26">
        <v>60</v>
      </c>
      <c r="I77" s="26" t="s">
        <v>40</v>
      </c>
      <c r="J77" s="26"/>
      <c r="K77" s="26">
        <v>4095.9140000000002</v>
      </c>
      <c r="L77" s="26">
        <f t="shared" si="17"/>
        <v>-1190.7780000000002</v>
      </c>
      <c r="M77" s="26">
        <f t="shared" si="18"/>
        <v>2786.3409999999999</v>
      </c>
      <c r="N77" s="26">
        <v>118.795</v>
      </c>
      <c r="O77" s="26">
        <v>111</v>
      </c>
      <c r="P77" s="26">
        <v>337.83375000000001</v>
      </c>
      <c r="Q77" s="26">
        <v>819.25628999999913</v>
      </c>
      <c r="R77" s="26">
        <v>1200</v>
      </c>
      <c r="S77" s="26">
        <f>IFERROR(VLOOKUP(A77,[1]Sheet!$A:$D,4,0),0)</f>
        <v>188</v>
      </c>
      <c r="T77" s="26">
        <f>IFERROR(VLOOKUP(A77,[2]Sheet!$A:$D,4,0),0)</f>
        <v>150</v>
      </c>
      <c r="U77" s="26">
        <f t="shared" si="19"/>
        <v>557.26819999999998</v>
      </c>
      <c r="V77" s="28">
        <f t="shared" si="22"/>
        <v>1693.6893600000008</v>
      </c>
      <c r="W77" s="28"/>
      <c r="X77" s="26"/>
      <c r="Y77" s="26">
        <f t="shared" si="20"/>
        <v>12</v>
      </c>
      <c r="Z77" s="26">
        <f t="shared" si="21"/>
        <v>8.96072849661976</v>
      </c>
      <c r="AA77" s="26">
        <v>456.03779999999989</v>
      </c>
      <c r="AB77" s="26">
        <v>450.44499999999999</v>
      </c>
      <c r="AC77" s="26">
        <v>413.43060000000003</v>
      </c>
      <c r="AD77" s="26">
        <v>390.21580000000012</v>
      </c>
      <c r="AE77" s="26">
        <v>414.16279999999989</v>
      </c>
      <c r="AF77" s="26">
        <v>384.53160000000003</v>
      </c>
      <c r="AG77" s="26">
        <v>542.63</v>
      </c>
      <c r="AH77" s="26">
        <v>530.54639999999995</v>
      </c>
      <c r="AI77" s="26">
        <v>378.3352000000001</v>
      </c>
      <c r="AJ77" s="26">
        <v>461.96820000000002</v>
      </c>
      <c r="AK77" s="26" t="s">
        <v>54</v>
      </c>
      <c r="AL77" s="26">
        <f>G77*V77</f>
        <v>1693.6893600000008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1" t="s">
        <v>128</v>
      </c>
      <c r="B78" s="11" t="s">
        <v>39</v>
      </c>
      <c r="C78" s="11">
        <v>4.048</v>
      </c>
      <c r="D78" s="11"/>
      <c r="E78" s="11">
        <v>2.7559999999999998</v>
      </c>
      <c r="F78" s="11">
        <v>1.292</v>
      </c>
      <c r="G78" s="12">
        <v>0</v>
      </c>
      <c r="H78" s="11">
        <v>55</v>
      </c>
      <c r="I78" s="11" t="s">
        <v>52</v>
      </c>
      <c r="J78" s="11"/>
      <c r="K78" s="11">
        <v>2.6</v>
      </c>
      <c r="L78" s="11">
        <f t="shared" si="17"/>
        <v>0.15599999999999969</v>
      </c>
      <c r="M78" s="11">
        <f t="shared" si="18"/>
        <v>2.7559999999999998</v>
      </c>
      <c r="N78" s="11"/>
      <c r="O78" s="11">
        <v>0</v>
      </c>
      <c r="P78" s="11"/>
      <c r="Q78" s="11">
        <v>0</v>
      </c>
      <c r="R78" s="11"/>
      <c r="S78" s="11">
        <f>IFERROR(VLOOKUP(A78,[1]Sheet!$A:$D,4,0),0)</f>
        <v>0</v>
      </c>
      <c r="T78" s="11">
        <f>IFERROR(VLOOKUP(A78,[2]Sheet!$A:$D,4,0),0)</f>
        <v>0</v>
      </c>
      <c r="U78" s="11">
        <f t="shared" si="19"/>
        <v>0.55119999999999991</v>
      </c>
      <c r="V78" s="13"/>
      <c r="W78" s="13"/>
      <c r="X78" s="11"/>
      <c r="Y78" s="11">
        <f t="shared" si="20"/>
        <v>2.3439767779390426</v>
      </c>
      <c r="Z78" s="11">
        <f t="shared" si="21"/>
        <v>2.3439767779390426</v>
      </c>
      <c r="AA78" s="11">
        <v>0.19900000000000001</v>
      </c>
      <c r="AB78" s="11">
        <v>0.1918</v>
      </c>
      <c r="AC78" s="11">
        <v>0.26879999999999998</v>
      </c>
      <c r="AD78" s="11">
        <v>0.54059999999999997</v>
      </c>
      <c r="AE78" s="11">
        <v>1.0873999999999999</v>
      </c>
      <c r="AF78" s="11">
        <v>0.81440000000000001</v>
      </c>
      <c r="AG78" s="11">
        <v>0.53499999999999992</v>
      </c>
      <c r="AH78" s="11">
        <v>0.53320000000000001</v>
      </c>
      <c r="AI78" s="11">
        <v>0.53200000000000003</v>
      </c>
      <c r="AJ78" s="11">
        <v>0.53079999999999994</v>
      </c>
      <c r="AK78" s="11" t="s">
        <v>160</v>
      </c>
      <c r="AL78" s="1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1" t="s">
        <v>129</v>
      </c>
      <c r="B79" s="11" t="s">
        <v>39</v>
      </c>
      <c r="C79" s="11">
        <v>24.204999999999998</v>
      </c>
      <c r="D79" s="11"/>
      <c r="E79" s="11"/>
      <c r="F79" s="11">
        <v>13.435</v>
      </c>
      <c r="G79" s="12">
        <v>0</v>
      </c>
      <c r="H79" s="11">
        <v>55</v>
      </c>
      <c r="I79" s="11" t="s">
        <v>52</v>
      </c>
      <c r="J79" s="11"/>
      <c r="K79" s="11"/>
      <c r="L79" s="11">
        <f t="shared" si="17"/>
        <v>0</v>
      </c>
      <c r="M79" s="11">
        <f t="shared" si="18"/>
        <v>0</v>
      </c>
      <c r="N79" s="11"/>
      <c r="O79" s="11">
        <v>0</v>
      </c>
      <c r="P79" s="11"/>
      <c r="Q79" s="11">
        <v>0</v>
      </c>
      <c r="R79" s="11"/>
      <c r="S79" s="11">
        <f>IFERROR(VLOOKUP(A79,[1]Sheet!$A:$D,4,0),0)</f>
        <v>0</v>
      </c>
      <c r="T79" s="11">
        <f>IFERROR(VLOOKUP(A79,[2]Sheet!$A:$D,4,0),0)</f>
        <v>0</v>
      </c>
      <c r="U79" s="11">
        <f t="shared" si="19"/>
        <v>0</v>
      </c>
      <c r="V79" s="13"/>
      <c r="W79" s="13"/>
      <c r="X79" s="11"/>
      <c r="Y79" s="11" t="e">
        <f t="shared" si="20"/>
        <v>#DIV/0!</v>
      </c>
      <c r="Z79" s="11" t="e">
        <f t="shared" si="21"/>
        <v>#DIV/0!</v>
      </c>
      <c r="AA79" s="11">
        <v>0.26719999999999999</v>
      </c>
      <c r="AB79" s="11">
        <v>0.26719999999999999</v>
      </c>
      <c r="AC79" s="11">
        <v>0.2676</v>
      </c>
      <c r="AD79" s="11">
        <v>1.0702</v>
      </c>
      <c r="AE79" s="11">
        <v>1.6020000000000001</v>
      </c>
      <c r="AF79" s="11">
        <v>0.7994</v>
      </c>
      <c r="AG79" s="11">
        <v>0</v>
      </c>
      <c r="AH79" s="11">
        <v>0.26440000000000002</v>
      </c>
      <c r="AI79" s="11">
        <v>0.52779999999999994</v>
      </c>
      <c r="AJ79" s="11">
        <v>1.0728</v>
      </c>
      <c r="AK79" s="14" t="s">
        <v>130</v>
      </c>
      <c r="AL79" s="1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 t="s">
        <v>131</v>
      </c>
      <c r="B80" s="1" t="s">
        <v>39</v>
      </c>
      <c r="C80" s="1">
        <v>95.501999999999995</v>
      </c>
      <c r="D80" s="1">
        <v>133.10900000000001</v>
      </c>
      <c r="E80" s="1">
        <v>96.427000000000007</v>
      </c>
      <c r="F80" s="1">
        <v>60.353000000000002</v>
      </c>
      <c r="G80" s="8">
        <v>1</v>
      </c>
      <c r="H80" s="1">
        <v>60</v>
      </c>
      <c r="I80" s="1" t="s">
        <v>40</v>
      </c>
      <c r="J80" s="1"/>
      <c r="K80" s="1">
        <v>119.983</v>
      </c>
      <c r="L80" s="1">
        <f t="shared" si="17"/>
        <v>-23.555999999999997</v>
      </c>
      <c r="M80" s="1">
        <f t="shared" si="18"/>
        <v>96.427000000000007</v>
      </c>
      <c r="N80" s="1"/>
      <c r="O80" s="1">
        <v>0</v>
      </c>
      <c r="P80" s="1"/>
      <c r="Q80" s="1">
        <v>54.281199999999977</v>
      </c>
      <c r="R80" s="1"/>
      <c r="S80" s="1">
        <f>IFERROR(VLOOKUP(A80,[1]Sheet!$A:$D,4,0),0)</f>
        <v>0</v>
      </c>
      <c r="T80" s="1">
        <f>IFERROR(VLOOKUP(A80,[2]Sheet!$A:$D,4,0),0)</f>
        <v>0</v>
      </c>
      <c r="U80" s="1">
        <f t="shared" si="19"/>
        <v>19.285400000000003</v>
      </c>
      <c r="V80" s="5">
        <f>11*U80-R80-Q80-P80-F80</f>
        <v>97.505200000000031</v>
      </c>
      <c r="W80" s="5"/>
      <c r="X80" s="1"/>
      <c r="Y80" s="1">
        <f t="shared" si="20"/>
        <v>11</v>
      </c>
      <c r="Z80" s="1">
        <f t="shared" si="21"/>
        <v>5.9440924222468787</v>
      </c>
      <c r="AA80" s="1">
        <v>16.993200000000002</v>
      </c>
      <c r="AB80" s="1">
        <v>12.1966</v>
      </c>
      <c r="AC80" s="1">
        <v>0</v>
      </c>
      <c r="AD80" s="1">
        <v>16.6934</v>
      </c>
      <c r="AE80" s="1">
        <v>16.6934</v>
      </c>
      <c r="AF80" s="1">
        <v>0</v>
      </c>
      <c r="AG80" s="1">
        <v>2.4062000000000001</v>
      </c>
      <c r="AH80" s="1">
        <v>4.7898000000000014</v>
      </c>
      <c r="AI80" s="1">
        <v>2.3835999999999999</v>
      </c>
      <c r="AJ80" s="1">
        <v>0</v>
      </c>
      <c r="AK80" s="1"/>
      <c r="AL80" s="1">
        <f>G80*V80</f>
        <v>97.505200000000031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1" t="s">
        <v>132</v>
      </c>
      <c r="B81" s="11" t="s">
        <v>44</v>
      </c>
      <c r="C81" s="11">
        <v>11</v>
      </c>
      <c r="D81" s="11">
        <v>16</v>
      </c>
      <c r="E81" s="11">
        <v>1</v>
      </c>
      <c r="F81" s="11">
        <v>10</v>
      </c>
      <c r="G81" s="12">
        <v>0</v>
      </c>
      <c r="H81" s="11">
        <v>40</v>
      </c>
      <c r="I81" s="11" t="s">
        <v>52</v>
      </c>
      <c r="J81" s="11"/>
      <c r="K81" s="11">
        <v>1</v>
      </c>
      <c r="L81" s="11">
        <f t="shared" si="17"/>
        <v>0</v>
      </c>
      <c r="M81" s="11">
        <f t="shared" si="18"/>
        <v>1</v>
      </c>
      <c r="N81" s="11"/>
      <c r="O81" s="11">
        <v>0</v>
      </c>
      <c r="P81" s="11"/>
      <c r="Q81" s="11">
        <v>0</v>
      </c>
      <c r="R81" s="11"/>
      <c r="S81" s="11">
        <f>IFERROR(VLOOKUP(A81,[1]Sheet!$A:$D,4,0),0)</f>
        <v>0</v>
      </c>
      <c r="T81" s="11">
        <f>IFERROR(VLOOKUP(A81,[2]Sheet!$A:$D,4,0),0)</f>
        <v>0</v>
      </c>
      <c r="U81" s="11">
        <f t="shared" si="19"/>
        <v>0.2</v>
      </c>
      <c r="V81" s="13"/>
      <c r="W81" s="13"/>
      <c r="X81" s="11"/>
      <c r="Y81" s="11">
        <f t="shared" si="20"/>
        <v>50</v>
      </c>
      <c r="Z81" s="11">
        <f t="shared" si="21"/>
        <v>50</v>
      </c>
      <c r="AA81" s="11">
        <v>0.2</v>
      </c>
      <c r="AB81" s="11">
        <v>0.4</v>
      </c>
      <c r="AC81" s="11">
        <v>1</v>
      </c>
      <c r="AD81" s="11">
        <v>1.4</v>
      </c>
      <c r="AE81" s="11">
        <v>1</v>
      </c>
      <c r="AF81" s="11">
        <v>1.4</v>
      </c>
      <c r="AG81" s="11">
        <v>1.4</v>
      </c>
      <c r="AH81" s="11">
        <v>0.8</v>
      </c>
      <c r="AI81" s="11">
        <v>0.8</v>
      </c>
      <c r="AJ81" s="11">
        <v>1</v>
      </c>
      <c r="AK81" s="14" t="s">
        <v>133</v>
      </c>
      <c r="AL81" s="1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1" t="s">
        <v>134</v>
      </c>
      <c r="B82" s="11" t="s">
        <v>44</v>
      </c>
      <c r="C82" s="11"/>
      <c r="D82" s="11">
        <v>12</v>
      </c>
      <c r="E82" s="11">
        <v>-1</v>
      </c>
      <c r="F82" s="11">
        <v>12</v>
      </c>
      <c r="G82" s="12">
        <v>0</v>
      </c>
      <c r="H82" s="11">
        <v>40</v>
      </c>
      <c r="I82" s="11" t="s">
        <v>52</v>
      </c>
      <c r="J82" s="11"/>
      <c r="K82" s="11"/>
      <c r="L82" s="11">
        <f t="shared" si="17"/>
        <v>-1</v>
      </c>
      <c r="M82" s="11">
        <f t="shared" si="18"/>
        <v>-1</v>
      </c>
      <c r="N82" s="11"/>
      <c r="O82" s="11">
        <v>0</v>
      </c>
      <c r="P82" s="11"/>
      <c r="Q82" s="11">
        <v>0</v>
      </c>
      <c r="R82" s="11"/>
      <c r="S82" s="11">
        <f>IFERROR(VLOOKUP(A82,[1]Sheet!$A:$D,4,0),0)</f>
        <v>0</v>
      </c>
      <c r="T82" s="11">
        <f>IFERROR(VLOOKUP(A82,[2]Sheet!$A:$D,4,0),0)</f>
        <v>0</v>
      </c>
      <c r="U82" s="11">
        <f t="shared" si="19"/>
        <v>-0.2</v>
      </c>
      <c r="V82" s="13"/>
      <c r="W82" s="13"/>
      <c r="X82" s="11"/>
      <c r="Y82" s="11">
        <f t="shared" si="20"/>
        <v>-60</v>
      </c>
      <c r="Z82" s="11">
        <f t="shared" si="21"/>
        <v>-60</v>
      </c>
      <c r="AA82" s="11">
        <v>0</v>
      </c>
      <c r="AB82" s="11">
        <v>0</v>
      </c>
      <c r="AC82" s="11">
        <v>1</v>
      </c>
      <c r="AD82" s="11">
        <v>1</v>
      </c>
      <c r="AE82" s="11">
        <v>0.2</v>
      </c>
      <c r="AF82" s="11">
        <v>1</v>
      </c>
      <c r="AG82" s="11">
        <v>1</v>
      </c>
      <c r="AH82" s="11">
        <v>0.4</v>
      </c>
      <c r="AI82" s="11">
        <v>1</v>
      </c>
      <c r="AJ82" s="11">
        <v>1</v>
      </c>
      <c r="AK82" s="11" t="s">
        <v>135</v>
      </c>
      <c r="AL82" s="1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 t="s">
        <v>136</v>
      </c>
      <c r="B83" s="1" t="s">
        <v>44</v>
      </c>
      <c r="C83" s="1">
        <v>26</v>
      </c>
      <c r="D83" s="1">
        <v>294</v>
      </c>
      <c r="E83" s="1">
        <v>80</v>
      </c>
      <c r="F83" s="1">
        <v>184</v>
      </c>
      <c r="G83" s="8">
        <v>0.3</v>
      </c>
      <c r="H83" s="1">
        <v>40</v>
      </c>
      <c r="I83" s="1" t="s">
        <v>40</v>
      </c>
      <c r="J83" s="1"/>
      <c r="K83" s="1">
        <v>86</v>
      </c>
      <c r="L83" s="1">
        <f t="shared" si="17"/>
        <v>-6</v>
      </c>
      <c r="M83" s="1">
        <f t="shared" si="18"/>
        <v>80</v>
      </c>
      <c r="N83" s="1"/>
      <c r="O83" s="1">
        <v>0</v>
      </c>
      <c r="P83" s="1"/>
      <c r="Q83" s="1">
        <v>0</v>
      </c>
      <c r="R83" s="1"/>
      <c r="S83" s="1">
        <f>IFERROR(VLOOKUP(A83,[1]Sheet!$A:$D,4,0),0)</f>
        <v>0</v>
      </c>
      <c r="T83" s="1">
        <f>IFERROR(VLOOKUP(A83,[2]Sheet!$A:$D,4,0),0)</f>
        <v>0</v>
      </c>
      <c r="U83" s="1">
        <f t="shared" si="19"/>
        <v>16</v>
      </c>
      <c r="V83" s="5"/>
      <c r="W83" s="5"/>
      <c r="X83" s="1"/>
      <c r="Y83" s="1">
        <f t="shared" si="20"/>
        <v>11.5</v>
      </c>
      <c r="Z83" s="1">
        <f t="shared" si="21"/>
        <v>11.5</v>
      </c>
      <c r="AA83" s="1">
        <v>18.399999999999999</v>
      </c>
      <c r="AB83" s="1">
        <v>23.4</v>
      </c>
      <c r="AC83" s="1">
        <v>22</v>
      </c>
      <c r="AD83" s="1">
        <v>18</v>
      </c>
      <c r="AE83" s="1">
        <v>14.8</v>
      </c>
      <c r="AF83" s="1">
        <v>15.2</v>
      </c>
      <c r="AG83" s="1">
        <v>21</v>
      </c>
      <c r="AH83" s="1">
        <v>19.600000000000001</v>
      </c>
      <c r="AI83" s="1">
        <v>16.8</v>
      </c>
      <c r="AJ83" s="1">
        <v>16.8</v>
      </c>
      <c r="AK83" s="1"/>
      <c r="AL83" s="1">
        <f t="shared" ref="AL83:AL92" si="23">G83*V83</f>
        <v>0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137</v>
      </c>
      <c r="B84" s="1" t="s">
        <v>44</v>
      </c>
      <c r="C84" s="1"/>
      <c r="D84" s="1">
        <v>72</v>
      </c>
      <c r="E84" s="1">
        <v>42</v>
      </c>
      <c r="F84" s="1">
        <v>19</v>
      </c>
      <c r="G84" s="8">
        <v>7.0000000000000007E-2</v>
      </c>
      <c r="H84" s="1">
        <v>90</v>
      </c>
      <c r="I84" s="1" t="s">
        <v>40</v>
      </c>
      <c r="J84" s="1"/>
      <c r="K84" s="1">
        <v>42</v>
      </c>
      <c r="L84" s="1">
        <f t="shared" si="17"/>
        <v>0</v>
      </c>
      <c r="M84" s="1">
        <f t="shared" si="18"/>
        <v>42</v>
      </c>
      <c r="N84" s="1"/>
      <c r="O84" s="1">
        <v>0</v>
      </c>
      <c r="P84" s="1"/>
      <c r="Q84" s="1">
        <v>0</v>
      </c>
      <c r="R84" s="1"/>
      <c r="S84" s="1">
        <f>IFERROR(VLOOKUP(A84,[1]Sheet!$A:$D,4,0),0)</f>
        <v>0</v>
      </c>
      <c r="T84" s="1">
        <f>IFERROR(VLOOKUP(A84,[2]Sheet!$A:$D,4,0),0)</f>
        <v>0</v>
      </c>
      <c r="U84" s="1">
        <f t="shared" si="19"/>
        <v>8.4</v>
      </c>
      <c r="V84" s="5">
        <f>9*U84-R84-Q84-P84-F84</f>
        <v>56.600000000000009</v>
      </c>
      <c r="W84" s="5"/>
      <c r="X84" s="1"/>
      <c r="Y84" s="1">
        <f t="shared" si="20"/>
        <v>9</v>
      </c>
      <c r="Z84" s="1">
        <f t="shared" si="21"/>
        <v>2.2619047619047619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0.30199999999999999</v>
      </c>
      <c r="AG84" s="1">
        <v>0.30199999999999999</v>
      </c>
      <c r="AH84" s="1">
        <v>0.2248</v>
      </c>
      <c r="AI84" s="1">
        <v>0.2248</v>
      </c>
      <c r="AJ84" s="1">
        <v>0</v>
      </c>
      <c r="AK84" s="1" t="s">
        <v>61</v>
      </c>
      <c r="AL84" s="1">
        <f t="shared" si="23"/>
        <v>3.9620000000000011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 t="s">
        <v>138</v>
      </c>
      <c r="B85" s="1" t="s">
        <v>44</v>
      </c>
      <c r="C85" s="1"/>
      <c r="D85" s="1">
        <v>72</v>
      </c>
      <c r="E85" s="1">
        <v>41</v>
      </c>
      <c r="F85" s="1">
        <v>21</v>
      </c>
      <c r="G85" s="8">
        <v>0.05</v>
      </c>
      <c r="H85" s="1">
        <v>90</v>
      </c>
      <c r="I85" s="1" t="s">
        <v>40</v>
      </c>
      <c r="J85" s="1"/>
      <c r="K85" s="1">
        <v>41</v>
      </c>
      <c r="L85" s="1">
        <f t="shared" si="17"/>
        <v>0</v>
      </c>
      <c r="M85" s="1">
        <f t="shared" si="18"/>
        <v>41</v>
      </c>
      <c r="N85" s="1"/>
      <c r="O85" s="1">
        <v>0</v>
      </c>
      <c r="P85" s="1"/>
      <c r="Q85" s="1">
        <v>0</v>
      </c>
      <c r="R85" s="1"/>
      <c r="S85" s="1">
        <f>IFERROR(VLOOKUP(A85,[1]Sheet!$A:$D,4,0),0)</f>
        <v>0</v>
      </c>
      <c r="T85" s="1">
        <f>IFERROR(VLOOKUP(A85,[2]Sheet!$A:$D,4,0),0)</f>
        <v>0</v>
      </c>
      <c r="U85" s="1">
        <f t="shared" si="19"/>
        <v>8.1999999999999993</v>
      </c>
      <c r="V85" s="5">
        <f>10*U85-R85-Q85-P85-F85</f>
        <v>61</v>
      </c>
      <c r="W85" s="5"/>
      <c r="X85" s="1"/>
      <c r="Y85" s="1">
        <f t="shared" si="20"/>
        <v>10</v>
      </c>
      <c r="Z85" s="1">
        <f t="shared" si="21"/>
        <v>2.5609756097560976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0.30199999999999999</v>
      </c>
      <c r="AG85" s="1">
        <v>0.30199999999999999</v>
      </c>
      <c r="AH85" s="1">
        <v>0.2248</v>
      </c>
      <c r="AI85" s="1">
        <v>0.2248</v>
      </c>
      <c r="AJ85" s="1">
        <v>0</v>
      </c>
      <c r="AK85" s="1" t="s">
        <v>61</v>
      </c>
      <c r="AL85" s="1">
        <f t="shared" si="23"/>
        <v>3.0500000000000003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 t="s">
        <v>139</v>
      </c>
      <c r="B86" s="1" t="s">
        <v>44</v>
      </c>
      <c r="C86" s="1">
        <v>31</v>
      </c>
      <c r="D86" s="1">
        <v>24</v>
      </c>
      <c r="E86" s="1">
        <v>3</v>
      </c>
      <c r="F86" s="1">
        <v>52</v>
      </c>
      <c r="G86" s="8">
        <v>0.05</v>
      </c>
      <c r="H86" s="1">
        <v>120</v>
      </c>
      <c r="I86" s="1" t="s">
        <v>40</v>
      </c>
      <c r="J86" s="1"/>
      <c r="K86" s="1">
        <v>3</v>
      </c>
      <c r="L86" s="1">
        <f t="shared" si="17"/>
        <v>0</v>
      </c>
      <c r="M86" s="1">
        <f t="shared" si="18"/>
        <v>3</v>
      </c>
      <c r="N86" s="1"/>
      <c r="O86" s="1">
        <v>0</v>
      </c>
      <c r="P86" s="1"/>
      <c r="Q86" s="1">
        <v>0</v>
      </c>
      <c r="R86" s="1"/>
      <c r="S86" s="1">
        <f>IFERROR(VLOOKUP(A86,[1]Sheet!$A:$D,4,0),0)</f>
        <v>0</v>
      </c>
      <c r="T86" s="1">
        <f>IFERROR(VLOOKUP(A86,[2]Sheet!$A:$D,4,0),0)</f>
        <v>0</v>
      </c>
      <c r="U86" s="1">
        <f t="shared" si="19"/>
        <v>0.6</v>
      </c>
      <c r="V86" s="5"/>
      <c r="W86" s="5"/>
      <c r="X86" s="1"/>
      <c r="Y86" s="1">
        <f t="shared" si="20"/>
        <v>86.666666666666671</v>
      </c>
      <c r="Z86" s="1">
        <f t="shared" si="21"/>
        <v>86.666666666666671</v>
      </c>
      <c r="AA86" s="1">
        <v>0.4</v>
      </c>
      <c r="AB86" s="1">
        <v>1</v>
      </c>
      <c r="AC86" s="1">
        <v>0.6</v>
      </c>
      <c r="AD86" s="1">
        <v>2.2000000000000002</v>
      </c>
      <c r="AE86" s="1">
        <v>3.2</v>
      </c>
      <c r="AF86" s="1">
        <v>1</v>
      </c>
      <c r="AG86" s="1">
        <v>0.4</v>
      </c>
      <c r="AH86" s="1">
        <v>0.8</v>
      </c>
      <c r="AI86" s="1">
        <v>0.6</v>
      </c>
      <c r="AJ86" s="1">
        <v>0.2</v>
      </c>
      <c r="AK86" s="21" t="s">
        <v>120</v>
      </c>
      <c r="AL86" s="1">
        <f t="shared" si="23"/>
        <v>0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26" t="s">
        <v>140</v>
      </c>
      <c r="B87" s="26" t="s">
        <v>39</v>
      </c>
      <c r="C87" s="26">
        <v>3698.8910000000001</v>
      </c>
      <c r="D87" s="26">
        <v>11753.263000000001</v>
      </c>
      <c r="E87" s="26">
        <v>5557.7190000000001</v>
      </c>
      <c r="F87" s="26">
        <v>6959.5810000000001</v>
      </c>
      <c r="G87" s="27">
        <v>1</v>
      </c>
      <c r="H87" s="26">
        <v>40</v>
      </c>
      <c r="I87" s="26" t="s">
        <v>40</v>
      </c>
      <c r="J87" s="26"/>
      <c r="K87" s="26">
        <v>5961.9219999999996</v>
      </c>
      <c r="L87" s="26">
        <f t="shared" si="17"/>
        <v>-404.20299999999952</v>
      </c>
      <c r="M87" s="26">
        <f t="shared" si="18"/>
        <v>5484.9930000000004</v>
      </c>
      <c r="N87" s="26">
        <v>72.725999999999999</v>
      </c>
      <c r="O87" s="26">
        <v>0</v>
      </c>
      <c r="P87" s="26">
        <v>500</v>
      </c>
      <c r="Q87" s="26">
        <v>1666.508399999999</v>
      </c>
      <c r="R87" s="26">
        <v>1350</v>
      </c>
      <c r="S87" s="26">
        <f>IFERROR(VLOOKUP(A87,[1]Sheet!$A:$D,4,0),0)</f>
        <v>0</v>
      </c>
      <c r="T87" s="26">
        <f>IFERROR(VLOOKUP(A87,[2]Sheet!$A:$D,4,0),0)</f>
        <v>0</v>
      </c>
      <c r="U87" s="26">
        <f t="shared" si="19"/>
        <v>1096.9986000000001</v>
      </c>
      <c r="V87" s="28">
        <f>12*U87-R87-Q87-P87-F87</f>
        <v>2687.8938000000035</v>
      </c>
      <c r="W87" s="28"/>
      <c r="X87" s="26"/>
      <c r="Y87" s="26">
        <f t="shared" si="20"/>
        <v>12</v>
      </c>
      <c r="Z87" s="26">
        <f t="shared" si="21"/>
        <v>9.5497746305236824</v>
      </c>
      <c r="AA87" s="26">
        <v>1013.1568</v>
      </c>
      <c r="AB87" s="26">
        <v>1088.3972000000001</v>
      </c>
      <c r="AC87" s="26">
        <v>1018.0316</v>
      </c>
      <c r="AD87" s="26">
        <v>934.2872000000001</v>
      </c>
      <c r="AE87" s="26">
        <v>918.22360000000003</v>
      </c>
      <c r="AF87" s="26">
        <v>914.80539999999996</v>
      </c>
      <c r="AG87" s="26">
        <v>1092.5316</v>
      </c>
      <c r="AH87" s="26">
        <v>970.83260000000007</v>
      </c>
      <c r="AI87" s="26">
        <v>1077.6089999999999</v>
      </c>
      <c r="AJ87" s="26">
        <v>1057.1020000000001</v>
      </c>
      <c r="AK87" s="26" t="s">
        <v>54</v>
      </c>
      <c r="AL87" s="26">
        <f t="shared" si="23"/>
        <v>2687.8938000000035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141</v>
      </c>
      <c r="B88" s="1" t="s">
        <v>39</v>
      </c>
      <c r="C88" s="1">
        <v>-1.9E-2</v>
      </c>
      <c r="D88" s="1">
        <v>180.00899999999999</v>
      </c>
      <c r="E88" s="1">
        <v>1.819</v>
      </c>
      <c r="F88" s="1">
        <v>138.71100000000001</v>
      </c>
      <c r="G88" s="8">
        <v>1</v>
      </c>
      <c r="H88" s="1">
        <v>60</v>
      </c>
      <c r="I88" s="1" t="s">
        <v>40</v>
      </c>
      <c r="J88" s="1"/>
      <c r="K88" s="1">
        <v>2.5</v>
      </c>
      <c r="L88" s="1">
        <f t="shared" si="17"/>
        <v>-0.68100000000000005</v>
      </c>
      <c r="M88" s="1">
        <f t="shared" si="18"/>
        <v>1.819</v>
      </c>
      <c r="N88" s="1"/>
      <c r="O88" s="1">
        <v>0</v>
      </c>
      <c r="P88" s="1"/>
      <c r="Q88" s="1">
        <v>0</v>
      </c>
      <c r="R88" s="1"/>
      <c r="S88" s="1">
        <f>IFERROR(VLOOKUP(A88,[1]Sheet!$A:$D,4,0),0)</f>
        <v>0</v>
      </c>
      <c r="T88" s="1">
        <f>IFERROR(VLOOKUP(A88,[2]Sheet!$A:$D,4,0),0)</f>
        <v>0</v>
      </c>
      <c r="U88" s="1">
        <f t="shared" si="19"/>
        <v>0.36380000000000001</v>
      </c>
      <c r="V88" s="5"/>
      <c r="W88" s="5"/>
      <c r="X88" s="1"/>
      <c r="Y88" s="1">
        <f t="shared" si="20"/>
        <v>381.28367234744366</v>
      </c>
      <c r="Z88" s="1">
        <f t="shared" si="21"/>
        <v>381.28367234744366</v>
      </c>
      <c r="AA88" s="1">
        <v>0</v>
      </c>
      <c r="AB88" s="1">
        <v>11.4732</v>
      </c>
      <c r="AC88" s="1">
        <v>14.3432</v>
      </c>
      <c r="AD88" s="1">
        <v>4.6609999999999996</v>
      </c>
      <c r="AE88" s="1">
        <v>6.4687999999999999</v>
      </c>
      <c r="AF88" s="1">
        <v>7.4672000000000001</v>
      </c>
      <c r="AG88" s="1">
        <v>4.9443999999999999</v>
      </c>
      <c r="AH88" s="1">
        <v>3.2374000000000001</v>
      </c>
      <c r="AI88" s="1">
        <v>3.5903999999999998</v>
      </c>
      <c r="AJ88" s="1">
        <v>3.222</v>
      </c>
      <c r="AK88" s="1"/>
      <c r="AL88" s="1">
        <f t="shared" si="23"/>
        <v>0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142</v>
      </c>
      <c r="B89" s="1" t="s">
        <v>44</v>
      </c>
      <c r="C89" s="1">
        <v>95</v>
      </c>
      <c r="D89" s="1">
        <v>441</v>
      </c>
      <c r="E89" s="1">
        <v>205</v>
      </c>
      <c r="F89" s="1">
        <v>251</v>
      </c>
      <c r="G89" s="8">
        <v>0.3</v>
      </c>
      <c r="H89" s="1">
        <v>40</v>
      </c>
      <c r="I89" s="1" t="s">
        <v>40</v>
      </c>
      <c r="J89" s="1"/>
      <c r="K89" s="1">
        <v>210</v>
      </c>
      <c r="L89" s="1">
        <f t="shared" si="17"/>
        <v>-5</v>
      </c>
      <c r="M89" s="1">
        <f t="shared" si="18"/>
        <v>205</v>
      </c>
      <c r="N89" s="1"/>
      <c r="O89" s="1">
        <v>0</v>
      </c>
      <c r="P89" s="1"/>
      <c r="Q89" s="1">
        <v>54.600000000000023</v>
      </c>
      <c r="R89" s="1"/>
      <c r="S89" s="1">
        <f>IFERROR(VLOOKUP(A89,[1]Sheet!$A:$D,4,0),0)</f>
        <v>0</v>
      </c>
      <c r="T89" s="1">
        <f>IFERROR(VLOOKUP(A89,[2]Sheet!$A:$D,4,0),0)</f>
        <v>0</v>
      </c>
      <c r="U89" s="1">
        <f t="shared" si="19"/>
        <v>41</v>
      </c>
      <c r="V89" s="5">
        <f t="shared" ref="V89:V90" si="24">11*U89-R89-Q89-P89-F89</f>
        <v>145.39999999999998</v>
      </c>
      <c r="W89" s="5"/>
      <c r="X89" s="1"/>
      <c r="Y89" s="1">
        <f t="shared" si="20"/>
        <v>11</v>
      </c>
      <c r="Z89" s="1">
        <f t="shared" si="21"/>
        <v>7.4536585365853663</v>
      </c>
      <c r="AA89" s="1">
        <v>37.200000000000003</v>
      </c>
      <c r="AB89" s="1">
        <v>41.2</v>
      </c>
      <c r="AC89" s="1">
        <v>40.6</v>
      </c>
      <c r="AD89" s="1">
        <v>35</v>
      </c>
      <c r="AE89" s="1">
        <v>35</v>
      </c>
      <c r="AF89" s="1">
        <v>36.799999999999997</v>
      </c>
      <c r="AG89" s="1">
        <v>43.8</v>
      </c>
      <c r="AH89" s="1">
        <v>34</v>
      </c>
      <c r="AI89" s="1">
        <v>34.799999999999997</v>
      </c>
      <c r="AJ89" s="1">
        <v>46.8</v>
      </c>
      <c r="AK89" s="1"/>
      <c r="AL89" s="1">
        <f t="shared" si="23"/>
        <v>43.61999999999999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143</v>
      </c>
      <c r="B90" s="1" t="s">
        <v>44</v>
      </c>
      <c r="C90" s="1">
        <v>25</v>
      </c>
      <c r="D90" s="1">
        <v>269</v>
      </c>
      <c r="E90" s="1">
        <v>96</v>
      </c>
      <c r="F90" s="1">
        <v>153</v>
      </c>
      <c r="G90" s="8">
        <v>0.3</v>
      </c>
      <c r="H90" s="1">
        <v>40</v>
      </c>
      <c r="I90" s="1" t="s">
        <v>40</v>
      </c>
      <c r="J90" s="1"/>
      <c r="K90" s="1">
        <v>102</v>
      </c>
      <c r="L90" s="1">
        <f t="shared" si="17"/>
        <v>-6</v>
      </c>
      <c r="M90" s="1">
        <f t="shared" si="18"/>
        <v>96</v>
      </c>
      <c r="N90" s="1"/>
      <c r="O90" s="1">
        <v>0</v>
      </c>
      <c r="P90" s="1"/>
      <c r="Q90" s="1">
        <v>9.9999999999999716</v>
      </c>
      <c r="R90" s="1"/>
      <c r="S90" s="1">
        <f>IFERROR(VLOOKUP(A90,[1]Sheet!$A:$D,4,0),0)</f>
        <v>0</v>
      </c>
      <c r="T90" s="1">
        <f>IFERROR(VLOOKUP(A90,[2]Sheet!$A:$D,4,0),0)</f>
        <v>0</v>
      </c>
      <c r="U90" s="1">
        <f t="shared" si="19"/>
        <v>19.2</v>
      </c>
      <c r="V90" s="5">
        <f t="shared" si="24"/>
        <v>48.200000000000017</v>
      </c>
      <c r="W90" s="5"/>
      <c r="X90" s="1"/>
      <c r="Y90" s="1">
        <f t="shared" si="20"/>
        <v>11</v>
      </c>
      <c r="Z90" s="1">
        <f t="shared" si="21"/>
        <v>8.4895833333333321</v>
      </c>
      <c r="AA90" s="1">
        <v>19.399999999999999</v>
      </c>
      <c r="AB90" s="1">
        <v>23.4</v>
      </c>
      <c r="AC90" s="1">
        <v>24</v>
      </c>
      <c r="AD90" s="1">
        <v>23.4</v>
      </c>
      <c r="AE90" s="1">
        <v>21.6</v>
      </c>
      <c r="AF90" s="1">
        <v>21</v>
      </c>
      <c r="AG90" s="1">
        <v>26.6</v>
      </c>
      <c r="AH90" s="1">
        <v>22</v>
      </c>
      <c r="AI90" s="1">
        <v>17.2</v>
      </c>
      <c r="AJ90" s="1">
        <v>20.399999999999999</v>
      </c>
      <c r="AK90" s="1" t="s">
        <v>144</v>
      </c>
      <c r="AL90" s="1">
        <f t="shared" si="23"/>
        <v>14.460000000000004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 t="s">
        <v>145</v>
      </c>
      <c r="B91" s="1" t="s">
        <v>39</v>
      </c>
      <c r="C91" s="1">
        <v>30.056999999999999</v>
      </c>
      <c r="D91" s="1"/>
      <c r="E91" s="1">
        <v>2.7269999999999999</v>
      </c>
      <c r="F91" s="1">
        <v>27.33</v>
      </c>
      <c r="G91" s="8">
        <v>1</v>
      </c>
      <c r="H91" s="1">
        <v>45</v>
      </c>
      <c r="I91" s="1" t="s">
        <v>40</v>
      </c>
      <c r="J91" s="1"/>
      <c r="K91" s="1">
        <v>2.7</v>
      </c>
      <c r="L91" s="1">
        <f t="shared" si="17"/>
        <v>2.6999999999999691E-2</v>
      </c>
      <c r="M91" s="1">
        <f t="shared" si="18"/>
        <v>2.7269999999999999</v>
      </c>
      <c r="N91" s="1"/>
      <c r="O91" s="1">
        <v>0</v>
      </c>
      <c r="P91" s="1"/>
      <c r="Q91" s="1">
        <v>0</v>
      </c>
      <c r="R91" s="1"/>
      <c r="S91" s="1">
        <f>IFERROR(VLOOKUP(A91,[1]Sheet!$A:$D,4,0),0)</f>
        <v>0</v>
      </c>
      <c r="T91" s="1">
        <f>IFERROR(VLOOKUP(A91,[2]Sheet!$A:$D,4,0),0)</f>
        <v>0</v>
      </c>
      <c r="U91" s="1">
        <f t="shared" si="19"/>
        <v>0.5454</v>
      </c>
      <c r="V91" s="5"/>
      <c r="W91" s="5"/>
      <c r="X91" s="1"/>
      <c r="Y91" s="1">
        <f t="shared" si="20"/>
        <v>50.110011001100105</v>
      </c>
      <c r="Z91" s="1">
        <f t="shared" si="21"/>
        <v>50.110011001100105</v>
      </c>
      <c r="AA91" s="1">
        <v>0.27300000000000002</v>
      </c>
      <c r="AB91" s="1">
        <v>0.55000000000000004</v>
      </c>
      <c r="AC91" s="1">
        <v>0.55300000000000005</v>
      </c>
      <c r="AD91" s="1">
        <v>0.27600000000000002</v>
      </c>
      <c r="AE91" s="1">
        <v>0.27960000000000002</v>
      </c>
      <c r="AF91" s="1">
        <v>2.1206</v>
      </c>
      <c r="AG91" s="1">
        <v>1.841</v>
      </c>
      <c r="AH91" s="1">
        <v>0.27700000000000002</v>
      </c>
      <c r="AI91" s="1">
        <v>0.55559999999999998</v>
      </c>
      <c r="AJ91" s="1">
        <v>0.55519999999999992</v>
      </c>
      <c r="AK91" s="22" t="s">
        <v>161</v>
      </c>
      <c r="AL91" s="1">
        <f t="shared" si="23"/>
        <v>0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146</v>
      </c>
      <c r="B92" s="1" t="s">
        <v>39</v>
      </c>
      <c r="C92" s="1">
        <v>19.059000000000001</v>
      </c>
      <c r="D92" s="1">
        <v>157.31200000000001</v>
      </c>
      <c r="E92" s="1">
        <v>37.728999999999999</v>
      </c>
      <c r="F92" s="1">
        <v>126.286</v>
      </c>
      <c r="G92" s="8">
        <v>1</v>
      </c>
      <c r="H92" s="1">
        <v>50</v>
      </c>
      <c r="I92" s="1" t="s">
        <v>40</v>
      </c>
      <c r="J92" s="1"/>
      <c r="K92" s="1">
        <v>37.137999999999998</v>
      </c>
      <c r="L92" s="1">
        <f t="shared" si="17"/>
        <v>0.59100000000000108</v>
      </c>
      <c r="M92" s="1">
        <f t="shared" si="18"/>
        <v>37.728999999999999</v>
      </c>
      <c r="N92" s="1"/>
      <c r="O92" s="1">
        <v>0</v>
      </c>
      <c r="P92" s="1"/>
      <c r="Q92" s="1">
        <v>0</v>
      </c>
      <c r="R92" s="1"/>
      <c r="S92" s="1">
        <f>IFERROR(VLOOKUP(A92,[1]Sheet!$A:$D,4,0),0)</f>
        <v>0</v>
      </c>
      <c r="T92" s="1">
        <f>IFERROR(VLOOKUP(A92,[2]Sheet!$A:$D,4,0),0)</f>
        <v>0</v>
      </c>
      <c r="U92" s="1">
        <f t="shared" si="19"/>
        <v>7.5457999999999998</v>
      </c>
      <c r="V92" s="5"/>
      <c r="W92" s="5"/>
      <c r="X92" s="1"/>
      <c r="Y92" s="1">
        <f t="shared" si="20"/>
        <v>16.735932571761776</v>
      </c>
      <c r="Z92" s="1">
        <f t="shared" si="21"/>
        <v>16.735932571761776</v>
      </c>
      <c r="AA92" s="1">
        <v>8.9786000000000001</v>
      </c>
      <c r="AB92" s="1">
        <v>10.5128</v>
      </c>
      <c r="AC92" s="1">
        <v>8.6971999999999987</v>
      </c>
      <c r="AD92" s="1">
        <v>7.1197999999999997</v>
      </c>
      <c r="AE92" s="1">
        <v>7.6632000000000007</v>
      </c>
      <c r="AF92" s="1">
        <v>8.7848000000000006</v>
      </c>
      <c r="AG92" s="1">
        <v>7.5718000000000014</v>
      </c>
      <c r="AH92" s="1">
        <v>9.2303999999999995</v>
      </c>
      <c r="AI92" s="1">
        <v>8.7050000000000001</v>
      </c>
      <c r="AJ92" s="1">
        <v>7.3334000000000001</v>
      </c>
      <c r="AK92" s="1"/>
      <c r="AL92" s="1">
        <f t="shared" si="23"/>
        <v>0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1" t="s">
        <v>147</v>
      </c>
      <c r="B93" s="11" t="s">
        <v>44</v>
      </c>
      <c r="C93" s="11">
        <v>22</v>
      </c>
      <c r="D93" s="11"/>
      <c r="E93" s="11">
        <v>13</v>
      </c>
      <c r="F93" s="11">
        <v>9</v>
      </c>
      <c r="G93" s="12">
        <v>0</v>
      </c>
      <c r="H93" s="11">
        <v>40</v>
      </c>
      <c r="I93" s="11" t="s">
        <v>52</v>
      </c>
      <c r="J93" s="11"/>
      <c r="K93" s="11">
        <v>13</v>
      </c>
      <c r="L93" s="11">
        <f t="shared" si="17"/>
        <v>0</v>
      </c>
      <c r="M93" s="11">
        <f t="shared" si="18"/>
        <v>13</v>
      </c>
      <c r="N93" s="11"/>
      <c r="O93" s="11">
        <v>0</v>
      </c>
      <c r="P93" s="11"/>
      <c r="Q93" s="11">
        <v>0</v>
      </c>
      <c r="R93" s="11"/>
      <c r="S93" s="11">
        <f>IFERROR(VLOOKUP(A93,[1]Sheet!$A:$D,4,0),0)</f>
        <v>0</v>
      </c>
      <c r="T93" s="11">
        <f>IFERROR(VLOOKUP(A93,[2]Sheet!$A:$D,4,0),0)</f>
        <v>0</v>
      </c>
      <c r="U93" s="11">
        <f t="shared" si="19"/>
        <v>2.6</v>
      </c>
      <c r="V93" s="13"/>
      <c r="W93" s="13"/>
      <c r="X93" s="11"/>
      <c r="Y93" s="11">
        <f t="shared" si="20"/>
        <v>3.4615384615384612</v>
      </c>
      <c r="Z93" s="11">
        <f t="shared" si="21"/>
        <v>3.4615384615384612</v>
      </c>
      <c r="AA93" s="11">
        <v>4.2</v>
      </c>
      <c r="AB93" s="11">
        <v>3.4</v>
      </c>
      <c r="AC93" s="11">
        <v>1.8</v>
      </c>
      <c r="AD93" s="11">
        <v>1.6</v>
      </c>
      <c r="AE93" s="11">
        <v>1.4</v>
      </c>
      <c r="AF93" s="11">
        <v>2.8</v>
      </c>
      <c r="AG93" s="11">
        <v>3.6</v>
      </c>
      <c r="AH93" s="11">
        <v>1.6</v>
      </c>
      <c r="AI93" s="11">
        <v>0.4</v>
      </c>
      <c r="AJ93" s="11">
        <v>0.4</v>
      </c>
      <c r="AK93" s="11"/>
      <c r="AL93" s="1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 t="s">
        <v>148</v>
      </c>
      <c r="B94" s="1" t="s">
        <v>44</v>
      </c>
      <c r="C94" s="1"/>
      <c r="D94" s="1">
        <v>51</v>
      </c>
      <c r="E94" s="1">
        <v>11</v>
      </c>
      <c r="F94" s="1">
        <v>38</v>
      </c>
      <c r="G94" s="8">
        <v>0.3</v>
      </c>
      <c r="H94" s="1">
        <v>40</v>
      </c>
      <c r="I94" s="1" t="s">
        <v>40</v>
      </c>
      <c r="J94" s="1"/>
      <c r="K94" s="1">
        <v>12</v>
      </c>
      <c r="L94" s="1">
        <f t="shared" si="17"/>
        <v>-1</v>
      </c>
      <c r="M94" s="1">
        <f t="shared" si="18"/>
        <v>11</v>
      </c>
      <c r="N94" s="1"/>
      <c r="O94" s="1">
        <v>0</v>
      </c>
      <c r="P94" s="1"/>
      <c r="Q94" s="1">
        <v>30</v>
      </c>
      <c r="R94" s="1"/>
      <c r="S94" s="1">
        <f>IFERROR(VLOOKUP(A94,[1]Sheet!$A:$D,4,0),0)</f>
        <v>0</v>
      </c>
      <c r="T94" s="1">
        <f>IFERROR(VLOOKUP(A94,[2]Sheet!$A:$D,4,0),0)</f>
        <v>0</v>
      </c>
      <c r="U94" s="1">
        <f t="shared" si="19"/>
        <v>2.2000000000000002</v>
      </c>
      <c r="V94" s="5"/>
      <c r="W94" s="5"/>
      <c r="X94" s="1"/>
      <c r="Y94" s="1">
        <f t="shared" si="20"/>
        <v>30.909090909090907</v>
      </c>
      <c r="Z94" s="1">
        <f t="shared" si="21"/>
        <v>30.909090909090907</v>
      </c>
      <c r="AA94" s="1">
        <v>4.2</v>
      </c>
      <c r="AB94" s="1">
        <v>4.5999999999999996</v>
      </c>
      <c r="AC94" s="1">
        <v>1.6</v>
      </c>
      <c r="AD94" s="1">
        <v>1.8</v>
      </c>
      <c r="AE94" s="1">
        <v>2</v>
      </c>
      <c r="AF94" s="1">
        <v>1</v>
      </c>
      <c r="AG94" s="1">
        <v>2.2000000000000002</v>
      </c>
      <c r="AH94" s="1">
        <v>1.6</v>
      </c>
      <c r="AI94" s="1">
        <v>0.4</v>
      </c>
      <c r="AJ94" s="1">
        <v>0.8</v>
      </c>
      <c r="AK94" s="1"/>
      <c r="AL94" s="1">
        <f>G94*V94</f>
        <v>0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 t="s">
        <v>149</v>
      </c>
      <c r="B95" s="1" t="s">
        <v>44</v>
      </c>
      <c r="C95" s="1">
        <v>21</v>
      </c>
      <c r="D95" s="1">
        <v>30</v>
      </c>
      <c r="E95" s="1">
        <v>28</v>
      </c>
      <c r="F95" s="1">
        <v>18</v>
      </c>
      <c r="G95" s="8">
        <v>0.12</v>
      </c>
      <c r="H95" s="1">
        <v>45</v>
      </c>
      <c r="I95" s="1" t="s">
        <v>40</v>
      </c>
      <c r="J95" s="1"/>
      <c r="K95" s="1">
        <v>29</v>
      </c>
      <c r="L95" s="1">
        <f t="shared" si="17"/>
        <v>-1</v>
      </c>
      <c r="M95" s="1">
        <f t="shared" si="18"/>
        <v>28</v>
      </c>
      <c r="N95" s="1"/>
      <c r="O95" s="1">
        <v>0</v>
      </c>
      <c r="P95" s="1"/>
      <c r="Q95" s="1">
        <v>0</v>
      </c>
      <c r="R95" s="1"/>
      <c r="S95" s="1">
        <f>IFERROR(VLOOKUP(A95,[1]Sheet!$A:$D,4,0),0)</f>
        <v>0</v>
      </c>
      <c r="T95" s="1">
        <f>IFERROR(VLOOKUP(A95,[2]Sheet!$A:$D,4,0),0)</f>
        <v>0</v>
      </c>
      <c r="U95" s="1">
        <f t="shared" si="19"/>
        <v>5.6</v>
      </c>
      <c r="V95" s="5">
        <f>9*U95-R95-Q95-P95-F95</f>
        <v>32.4</v>
      </c>
      <c r="W95" s="5"/>
      <c r="X95" s="1"/>
      <c r="Y95" s="1">
        <f t="shared" si="20"/>
        <v>9</v>
      </c>
      <c r="Z95" s="1">
        <f t="shared" si="21"/>
        <v>3.2142857142857144</v>
      </c>
      <c r="AA95" s="1">
        <v>1.2</v>
      </c>
      <c r="AB95" s="1">
        <v>1.2</v>
      </c>
      <c r="AC95" s="1">
        <v>0.8</v>
      </c>
      <c r="AD95" s="1">
        <v>2.2000000000000002</v>
      </c>
      <c r="AE95" s="1">
        <v>3.6</v>
      </c>
      <c r="AF95" s="1">
        <v>2.2000000000000002</v>
      </c>
      <c r="AG95" s="1">
        <v>4.8</v>
      </c>
      <c r="AH95" s="1">
        <v>3.2</v>
      </c>
      <c r="AI95" s="1">
        <v>0.6</v>
      </c>
      <c r="AJ95" s="1">
        <v>0.2</v>
      </c>
      <c r="AK95" s="29" t="s">
        <v>162</v>
      </c>
      <c r="AL95" s="1">
        <f>G95*V95</f>
        <v>3.8879999999999999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8" t="s">
        <v>150</v>
      </c>
      <c r="B96" s="1" t="s">
        <v>39</v>
      </c>
      <c r="C96" s="1"/>
      <c r="D96" s="1"/>
      <c r="E96" s="1"/>
      <c r="F96" s="1"/>
      <c r="G96" s="8">
        <v>1</v>
      </c>
      <c r="H96" s="1">
        <v>180</v>
      </c>
      <c r="I96" s="1" t="s">
        <v>40</v>
      </c>
      <c r="J96" s="1"/>
      <c r="K96" s="1"/>
      <c r="L96" s="1">
        <f t="shared" si="17"/>
        <v>0</v>
      </c>
      <c r="M96" s="1">
        <f t="shared" si="18"/>
        <v>0</v>
      </c>
      <c r="N96" s="1"/>
      <c r="O96" s="1">
        <v>0</v>
      </c>
      <c r="P96" s="1"/>
      <c r="Q96" s="18"/>
      <c r="R96" s="1"/>
      <c r="S96" s="1">
        <f>IFERROR(VLOOKUP(A96,[1]Sheet!$A:$D,4,0),0)</f>
        <v>0</v>
      </c>
      <c r="T96" s="1">
        <f>IFERROR(VLOOKUP(A96,[2]Sheet!$A:$D,4,0),0)</f>
        <v>0</v>
      </c>
      <c r="U96" s="1">
        <f t="shared" si="19"/>
        <v>0</v>
      </c>
      <c r="V96" s="19">
        <v>4</v>
      </c>
      <c r="W96" s="5"/>
      <c r="X96" s="1"/>
      <c r="Y96" s="1" t="e">
        <f t="shared" si="20"/>
        <v>#DIV/0!</v>
      </c>
      <c r="Z96" s="1" t="e">
        <f t="shared" si="21"/>
        <v>#DIV/0!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0.30199999999999999</v>
      </c>
      <c r="AG96" s="1">
        <v>0.30199999999999999</v>
      </c>
      <c r="AH96" s="1">
        <v>0.2248</v>
      </c>
      <c r="AI96" s="1">
        <v>0.2248</v>
      </c>
      <c r="AJ96" s="1">
        <v>0</v>
      </c>
      <c r="AK96" s="18" t="s">
        <v>151</v>
      </c>
      <c r="AL96" s="1">
        <f>G96*V96</f>
        <v>4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20" t="s">
        <v>152</v>
      </c>
      <c r="B97" s="1" t="s">
        <v>44</v>
      </c>
      <c r="C97" s="1"/>
      <c r="D97" s="1"/>
      <c r="E97" s="1"/>
      <c r="F97" s="1"/>
      <c r="G97" s="8">
        <v>5.5E-2</v>
      </c>
      <c r="H97" s="1">
        <v>90</v>
      </c>
      <c r="I97" s="1" t="s">
        <v>40</v>
      </c>
      <c r="J97" s="1"/>
      <c r="K97" s="1"/>
      <c r="L97" s="1">
        <f t="shared" si="17"/>
        <v>0</v>
      </c>
      <c r="M97" s="1">
        <f t="shared" si="18"/>
        <v>0</v>
      </c>
      <c r="N97" s="1"/>
      <c r="O97" s="1">
        <v>0</v>
      </c>
      <c r="P97" s="1"/>
      <c r="Q97" s="1">
        <v>100</v>
      </c>
      <c r="R97" s="1"/>
      <c r="S97" s="1">
        <f>IFERROR(VLOOKUP(A97,[1]Sheet!$A:$D,4,0),0)</f>
        <v>0</v>
      </c>
      <c r="T97" s="1">
        <f>IFERROR(VLOOKUP(A97,[2]Sheet!$A:$D,4,0),0)</f>
        <v>0</v>
      </c>
      <c r="U97" s="1">
        <f t="shared" si="19"/>
        <v>0</v>
      </c>
      <c r="V97" s="5"/>
      <c r="W97" s="5"/>
      <c r="X97" s="1"/>
      <c r="Y97" s="1" t="e">
        <f t="shared" si="20"/>
        <v>#DIV/0!</v>
      </c>
      <c r="Z97" s="1" t="e">
        <f t="shared" si="21"/>
        <v>#DIV/0!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0.30199999999999999</v>
      </c>
      <c r="AG97" s="1">
        <v>0.30199999999999999</v>
      </c>
      <c r="AH97" s="1">
        <v>0.2248</v>
      </c>
      <c r="AI97" s="1">
        <v>0.2248</v>
      </c>
      <c r="AJ97" s="1">
        <v>0</v>
      </c>
      <c r="AK97" s="1" t="s">
        <v>61</v>
      </c>
      <c r="AL97" s="1">
        <f>G97*V97</f>
        <v>0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8" t="s">
        <v>153</v>
      </c>
      <c r="B98" s="1" t="s">
        <v>44</v>
      </c>
      <c r="C98" s="1"/>
      <c r="D98" s="1"/>
      <c r="E98" s="1"/>
      <c r="F98" s="1"/>
      <c r="G98" s="8">
        <v>0.05</v>
      </c>
      <c r="H98" s="1">
        <v>90</v>
      </c>
      <c r="I98" s="1" t="s">
        <v>40</v>
      </c>
      <c r="J98" s="1"/>
      <c r="K98" s="1"/>
      <c r="L98" s="1">
        <f t="shared" si="17"/>
        <v>0</v>
      </c>
      <c r="M98" s="1">
        <f t="shared" si="18"/>
        <v>0</v>
      </c>
      <c r="N98" s="1"/>
      <c r="O98" s="1">
        <v>0</v>
      </c>
      <c r="P98" s="1"/>
      <c r="Q98" s="18"/>
      <c r="R98" s="1"/>
      <c r="S98" s="1">
        <f>IFERROR(VLOOKUP(A98,[1]Sheet!$A:$D,4,0),0)</f>
        <v>0</v>
      </c>
      <c r="T98" s="1">
        <f>IFERROR(VLOOKUP(A98,[2]Sheet!$A:$D,4,0),0)</f>
        <v>0</v>
      </c>
      <c r="U98" s="1">
        <f t="shared" si="19"/>
        <v>0</v>
      </c>
      <c r="V98" s="19">
        <v>10</v>
      </c>
      <c r="W98" s="5"/>
      <c r="X98" s="1"/>
      <c r="Y98" s="1" t="e">
        <f t="shared" si="20"/>
        <v>#DIV/0!</v>
      </c>
      <c r="Z98" s="1" t="e">
        <f t="shared" si="21"/>
        <v>#DIV/0!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0.30199999999999999</v>
      </c>
      <c r="AG98" s="1">
        <v>0.30199999999999999</v>
      </c>
      <c r="AH98" s="1">
        <v>0.2248</v>
      </c>
      <c r="AI98" s="1">
        <v>0.2248</v>
      </c>
      <c r="AJ98" s="1">
        <v>0</v>
      </c>
      <c r="AK98" s="18" t="s">
        <v>154</v>
      </c>
      <c r="AL98" s="1">
        <f>G98*V98</f>
        <v>0.5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20" t="s">
        <v>155</v>
      </c>
      <c r="B99" s="1" t="s">
        <v>44</v>
      </c>
      <c r="C99" s="1"/>
      <c r="D99" s="1"/>
      <c r="E99" s="1"/>
      <c r="F99" s="1"/>
      <c r="G99" s="8">
        <v>7.0000000000000007E-2</v>
      </c>
      <c r="H99" s="1">
        <v>90</v>
      </c>
      <c r="I99" s="1" t="s">
        <v>40</v>
      </c>
      <c r="J99" s="1"/>
      <c r="K99" s="1"/>
      <c r="L99" s="1">
        <f t="shared" si="17"/>
        <v>0</v>
      </c>
      <c r="M99" s="1">
        <f t="shared" si="18"/>
        <v>0</v>
      </c>
      <c r="N99" s="1"/>
      <c r="O99" s="1">
        <v>0</v>
      </c>
      <c r="P99" s="1"/>
      <c r="Q99" s="1"/>
      <c r="R99" s="1"/>
      <c r="S99" s="1">
        <f>IFERROR(VLOOKUP(A99,[1]Sheet!$A:$D,4,0),0)</f>
        <v>0</v>
      </c>
      <c r="T99" s="1">
        <f>IFERROR(VLOOKUP(A99,[2]Sheet!$A:$D,4,0),0)</f>
        <v>0</v>
      </c>
      <c r="U99" s="1">
        <f t="shared" si="19"/>
        <v>0</v>
      </c>
      <c r="V99" s="5">
        <v>100</v>
      </c>
      <c r="W99" s="5"/>
      <c r="X99" s="1"/>
      <c r="Y99" s="1" t="e">
        <f t="shared" si="20"/>
        <v>#DIV/0!</v>
      </c>
      <c r="Z99" s="1" t="e">
        <f t="shared" si="21"/>
        <v>#DIV/0!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0.30199999999999999</v>
      </c>
      <c r="AG99" s="1">
        <v>0.30199999999999999</v>
      </c>
      <c r="AH99" s="1">
        <v>0.2248</v>
      </c>
      <c r="AI99" s="1">
        <v>0.2248</v>
      </c>
      <c r="AJ99" s="1">
        <v>0</v>
      </c>
      <c r="AK99" s="1" t="s">
        <v>61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20" t="s">
        <v>156</v>
      </c>
      <c r="B100" s="1" t="s">
        <v>44</v>
      </c>
      <c r="C100" s="1"/>
      <c r="D100" s="1"/>
      <c r="E100" s="1"/>
      <c r="F100" s="1"/>
      <c r="G100" s="8">
        <v>7.0000000000000007E-2</v>
      </c>
      <c r="H100" s="1">
        <v>90</v>
      </c>
      <c r="I100" s="1" t="s">
        <v>40</v>
      </c>
      <c r="J100" s="1"/>
      <c r="K100" s="1"/>
      <c r="L100" s="1">
        <f t="shared" si="17"/>
        <v>0</v>
      </c>
      <c r="M100" s="1">
        <f t="shared" si="18"/>
        <v>0</v>
      </c>
      <c r="N100" s="1"/>
      <c r="O100" s="1">
        <v>0</v>
      </c>
      <c r="P100" s="1"/>
      <c r="Q100" s="1"/>
      <c r="R100" s="1"/>
      <c r="S100" s="1">
        <f>IFERROR(VLOOKUP(A100,[1]Sheet!$A:$D,4,0),0)</f>
        <v>0</v>
      </c>
      <c r="T100" s="1">
        <f>IFERROR(VLOOKUP(A100,[2]Sheet!$A:$D,4,0),0)</f>
        <v>0</v>
      </c>
      <c r="U100" s="1">
        <f t="shared" si="19"/>
        <v>0</v>
      </c>
      <c r="V100" s="5">
        <v>100</v>
      </c>
      <c r="W100" s="5"/>
      <c r="X100" s="1"/>
      <c r="Y100" s="1" t="e">
        <f t="shared" si="20"/>
        <v>#DIV/0!</v>
      </c>
      <c r="Z100" s="1" t="e">
        <f t="shared" si="21"/>
        <v>#DIV/0!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0.30199999999999999</v>
      </c>
      <c r="AG100" s="1">
        <v>0.30199999999999999</v>
      </c>
      <c r="AH100" s="1">
        <v>0.2248</v>
      </c>
      <c r="AI100" s="1">
        <v>0.2248</v>
      </c>
      <c r="AJ100" s="1">
        <v>0</v>
      </c>
      <c r="AK100" s="1" t="s">
        <v>61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</sheetData>
  <autoFilter ref="A3:AL100" xr:uid="{4B3E485E-398B-4B37-BFD4-21216D2393F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2025-10-02T10:43:51Z</dcterms:created>
  <dcterms:modified xsi:type="dcterms:W3CDTF">2025-10-02T11:45:30Z</dcterms:modified>
</cp:coreProperties>
</file>