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EBCE074-6E38-4FF0-BE05-A1A3FD6BA4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X491" i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1" i="1" l="1"/>
  <c r="Z137" i="1"/>
  <c r="Y31" i="1"/>
  <c r="Y496" i="1" s="1"/>
  <c r="Y43" i="1"/>
  <c r="Z63" i="1"/>
  <c r="BP61" i="1"/>
  <c r="BN61" i="1"/>
  <c r="Z61" i="1"/>
  <c r="Z77" i="1"/>
  <c r="BP73" i="1"/>
  <c r="BN73" i="1"/>
  <c r="Z73" i="1"/>
  <c r="Y77" i="1"/>
  <c r="BP81" i="1"/>
  <c r="BN81" i="1"/>
  <c r="Z81" i="1"/>
  <c r="Z82" i="1" s="1"/>
  <c r="Y83" i="1"/>
  <c r="Y89" i="1"/>
  <c r="BP86" i="1"/>
  <c r="Y494" i="1" s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Z263" i="1" s="1"/>
  <c r="M502" i="1"/>
  <c r="Y263" i="1"/>
  <c r="BP268" i="1"/>
  <c r="BN268" i="1"/>
  <c r="Z268" i="1"/>
  <c r="Z270" i="1" s="1"/>
  <c r="Y270" i="1"/>
  <c r="BP311" i="1"/>
  <c r="BN311" i="1"/>
  <c r="Z311" i="1"/>
  <c r="Z339" i="1"/>
  <c r="BP337" i="1"/>
  <c r="BN337" i="1"/>
  <c r="Z337" i="1"/>
  <c r="Y339" i="1"/>
  <c r="E502" i="1"/>
  <c r="H9" i="1"/>
  <c r="B502" i="1"/>
  <c r="X493" i="1"/>
  <c r="X494" i="1"/>
  <c r="X496" i="1"/>
  <c r="Y24" i="1"/>
  <c r="Z27" i="1"/>
  <c r="BN27" i="1"/>
  <c r="Y493" i="1" s="1"/>
  <c r="Y495" i="1" s="1"/>
  <c r="Z29" i="1"/>
  <c r="BN29" i="1"/>
  <c r="C502" i="1"/>
  <c r="Z41" i="1"/>
  <c r="Z43" i="1" s="1"/>
  <c r="BN41" i="1"/>
  <c r="Y44" i="1"/>
  <c r="D502" i="1"/>
  <c r="Y58" i="1"/>
  <c r="Z52" i="1"/>
  <c r="Z57" i="1" s="1"/>
  <c r="BN52" i="1"/>
  <c r="Z54" i="1"/>
  <c r="BN54" i="1"/>
  <c r="Z56" i="1"/>
  <c r="BN56" i="1"/>
  <c r="Y57" i="1"/>
  <c r="Y64" i="1"/>
  <c r="Y63" i="1"/>
  <c r="Z69" i="1"/>
  <c r="BP67" i="1"/>
  <c r="BN67" i="1"/>
  <c r="Z67" i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Y143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Z326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Z376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Z450" i="1" s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Z305" i="1" s="1"/>
  <c r="BP309" i="1"/>
  <c r="BN309" i="1"/>
  <c r="Z309" i="1"/>
  <c r="Z313" i="1" s="1"/>
  <c r="Y313" i="1"/>
  <c r="Z319" i="1"/>
  <c r="BP317" i="1"/>
  <c r="BN317" i="1"/>
  <c r="Z317" i="1"/>
  <c r="Y327" i="1"/>
  <c r="BP330" i="1"/>
  <c r="BN330" i="1"/>
  <c r="Z330" i="1"/>
  <c r="Z332" i="1" s="1"/>
  <c r="BP345" i="1"/>
  <c r="BN345" i="1"/>
  <c r="Z345" i="1"/>
  <c r="Z351" i="1" s="1"/>
  <c r="BP349" i="1"/>
  <c r="BN349" i="1"/>
  <c r="Z349" i="1"/>
  <c r="BP387" i="1"/>
  <c r="BN387" i="1"/>
  <c r="Z387" i="1"/>
  <c r="Z396" i="1" s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Z44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Z471" i="1"/>
  <c r="BP469" i="1"/>
  <c r="BN469" i="1"/>
  <c r="Z469" i="1"/>
  <c r="Y476" i="1"/>
  <c r="Y491" i="1"/>
  <c r="Z255" i="1" l="1"/>
  <c r="Z435" i="1"/>
  <c r="Y492" i="1"/>
  <c r="Z295" i="1"/>
  <c r="Z456" i="1"/>
  <c r="Z211" i="1"/>
  <c r="X495" i="1"/>
  <c r="Z246" i="1"/>
  <c r="Z110" i="1"/>
  <c r="Z497" i="1" s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<sst xmlns="http://schemas.openxmlformats.org/spreadsheetml/2006/main" count="2366" uniqueCount="770">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</sst>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82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13.5</v>
      </c>
      <c r="Y56" s="546">
        <f t="shared" si="0"/>
        <v>13.5</v>
      </c>
      <c r="Z56" s="36">
        <f>IFERROR(IF(Y56=0,"",ROUNDUP(Y56/H56,0)*0.00902),"")</f>
        <v>2.7060000000000001E-2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14.13</v>
      </c>
      <c r="BN56" s="64">
        <f t="shared" si="2"/>
        <v>14.13</v>
      </c>
      <c r="BO56" s="64">
        <f t="shared" si="3"/>
        <v>2.2727272727272728E-2</v>
      </c>
      <c r="BP56" s="64">
        <f t="shared" si="4"/>
        <v>2.2727272727272728E-2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3</v>
      </c>
      <c r="Y57" s="547">
        <f>IFERROR(Y51/H51,"0")+IFERROR(Y52/H52,"0")+IFERROR(Y53/H53,"0")+IFERROR(Y54/H54,"0")+IFERROR(Y55/H55,"0")+IFERROR(Y56/H56,"0")</f>
        <v>3</v>
      </c>
      <c r="Z57" s="547">
        <f>IFERROR(IF(Z51="",0,Z51),"0")+IFERROR(IF(Z52="",0,Z52),"0")+IFERROR(IF(Z53="",0,Z53),"0")+IFERROR(IF(Z54="",0,Z54),"0")+IFERROR(IF(Z55="",0,Z55),"0")+IFERROR(IF(Z56="",0,Z56),"0")</f>
        <v>2.7060000000000001E-2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13.5</v>
      </c>
      <c r="Y58" s="547">
        <f>IFERROR(SUM(Y51:Y56),"0")</f>
        <v>13.5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250</v>
      </c>
      <c r="Y308" s="546">
        <f>IFERROR(IF(X308="",0,CEILING((X308/$H308),1)*$H308),"")</f>
        <v>257.39999999999998</v>
      </c>
      <c r="Z308" s="36">
        <f>IFERROR(IF(Y308=0,"",ROUNDUP(Y308/H308,0)*0.01898),"")</f>
        <v>0.62634000000000001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266.44230769230768</v>
      </c>
      <c r="BN308" s="64">
        <f>IFERROR(Y308*I308/H308,"0")</f>
        <v>274.32900000000001</v>
      </c>
      <c r="BO308" s="64">
        <f>IFERROR(1/J308*(X308/H308),"0")</f>
        <v>0.50080128205128205</v>
      </c>
      <c r="BP308" s="64">
        <f>IFERROR(1/J308*(Y308/H308),"0")</f>
        <v>0.515625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32.051282051282051</v>
      </c>
      <c r="Y313" s="547">
        <f>IFERROR(Y308/H308,"0")+IFERROR(Y309/H309,"0")+IFERROR(Y310/H310,"0")+IFERROR(Y311/H311,"0")+IFERROR(Y312/H312,"0")</f>
        <v>33</v>
      </c>
      <c r="Z313" s="547">
        <f>IFERROR(IF(Z308="",0,Z308),"0")+IFERROR(IF(Z309="",0,Z309),"0")+IFERROR(IF(Z310="",0,Z310),"0")+IFERROR(IF(Z311="",0,Z311),"0")+IFERROR(IF(Z312="",0,Z312),"0")</f>
        <v>0.62634000000000001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250</v>
      </c>
      <c r="Y314" s="547">
        <f>IFERROR(SUM(Y308:Y312),"0")</f>
        <v>257.39999999999998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150</v>
      </c>
      <c r="Y345" s="546">
        <f t="shared" si="37"/>
        <v>150</v>
      </c>
      <c r="Z345" s="36">
        <f>IFERROR(IF(Y345=0,"",ROUNDUP(Y345/H345,0)*0.02175),"")</f>
        <v>0.21749999999999997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154.80000000000001</v>
      </c>
      <c r="BN345" s="64">
        <f t="shared" si="39"/>
        <v>154.80000000000001</v>
      </c>
      <c r="BO345" s="64">
        <f t="shared" si="40"/>
        <v>0.20833333333333331</v>
      </c>
      <c r="BP345" s="64">
        <f t="shared" si="41"/>
        <v>0.20833333333333331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200</v>
      </c>
      <c r="Y347" s="546">
        <f t="shared" si="37"/>
        <v>210</v>
      </c>
      <c r="Z347" s="36">
        <f>IFERROR(IF(Y347=0,"",ROUNDUP(Y347/H347,0)*0.02175),"")</f>
        <v>0.30449999999999999</v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206.4</v>
      </c>
      <c r="BN347" s="64">
        <f t="shared" si="39"/>
        <v>216.72</v>
      </c>
      <c r="BO347" s="64">
        <f t="shared" si="40"/>
        <v>0.27777777777777779</v>
      </c>
      <c r="BP347" s="64">
        <f t="shared" si="41"/>
        <v>0.29166666666666663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23.333333333333336</v>
      </c>
      <c r="Y351" s="547">
        <f>IFERROR(Y344/H344,"0")+IFERROR(Y345/H345,"0")+IFERROR(Y346/H346,"0")+IFERROR(Y347/H347,"0")+IFERROR(Y348/H348,"0")+IFERROR(Y349/H349,"0")+IFERROR(Y350/H350,"0")</f>
        <v>24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0.52200000000000002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350</v>
      </c>
      <c r="Y352" s="547">
        <f>IFERROR(SUM(Y344:Y350),"0")</f>
        <v>360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150</v>
      </c>
      <c r="Y354" s="546">
        <f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154.80000000000001</v>
      </c>
      <c r="BN354" s="64">
        <f>IFERROR(Y354*I354/H354,"0")</f>
        <v>154.80000000000001</v>
      </c>
      <c r="BO354" s="64">
        <f>IFERROR(1/J354*(X354/H354),"0")</f>
        <v>0.20833333333333331</v>
      </c>
      <c r="BP354" s="64">
        <f>IFERROR(1/J354*(Y354/H354),"0")</f>
        <v>0.20833333333333331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10</v>
      </c>
      <c r="Y356" s="547">
        <f>IFERROR(Y354/H354,"0")+IFERROR(Y355/H355,"0")</f>
        <v>10</v>
      </c>
      <c r="Z356" s="547">
        <f>IFERROR(IF(Z354="",0,Z354),"0")+IFERROR(IF(Z355="",0,Z355),"0")</f>
        <v>0.21749999999999997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150</v>
      </c>
      <c r="Y357" s="547">
        <f>IFERROR(SUM(Y354:Y355),"0")</f>
        <v>150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40</v>
      </c>
      <c r="Y474" s="546">
        <f>IFERROR(IF(X474="",0,CEILING((X474/$H474),1)*$H474),"")</f>
        <v>42</v>
      </c>
      <c r="Z474" s="36">
        <f>IFERROR(IF(Y474=0,"",ROUNDUP(Y474/H474,0)*0.00902),"")</f>
        <v>9.0200000000000002E-2</v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42.571428571428562</v>
      </c>
      <c r="BN474" s="64">
        <f>IFERROR(Y474*I474/H474,"0")</f>
        <v>44.699999999999996</v>
      </c>
      <c r="BO474" s="64">
        <f>IFERROR(1/J474*(X474/H474),"0")</f>
        <v>7.2150072150072145E-2</v>
      </c>
      <c r="BP474" s="64">
        <f>IFERROR(1/J474*(Y474/H474),"0")</f>
        <v>7.575757575757576E-2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9.5238095238095237</v>
      </c>
      <c r="Y476" s="547">
        <f>IFERROR(Y474/H474,"0")+IFERROR(Y475/H475,"0")</f>
        <v>10</v>
      </c>
      <c r="Z476" s="547">
        <f>IFERROR(IF(Z474="",0,Z474),"0")+IFERROR(IF(Z475="",0,Z475),"0")</f>
        <v>9.0200000000000002E-2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40</v>
      </c>
      <c r="Y477" s="547">
        <f>IFERROR(SUM(Y474:Y475),"0")</f>
        <v>42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803.5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822.9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839.14373626373629</v>
      </c>
      <c r="Y493" s="547">
        <f>IFERROR(SUM(BN22:BN489),"0")</f>
        <v>859.47900000000004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2</v>
      </c>
      <c r="Y494" s="38">
        <f>ROUNDUP(SUM(BP22:BP489),0)</f>
        <v>2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889.14373626373629</v>
      </c>
      <c r="Y495" s="547">
        <f>GrossWeightTotalR+PalletQtyTotalR*25</f>
        <v>909.47900000000004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77.908424908424905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80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1.4831000000000001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13.5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257.39999999999998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510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42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