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A93232F3-72BB-4CFA-B587-524A1B7498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Y31" i="1"/>
  <c r="Y496" i="1" s="1"/>
  <c r="Y43" i="1"/>
  <c r="Z63" i="1"/>
  <c r="BP61" i="1"/>
  <c r="BN61" i="1"/>
  <c r="Z61" i="1"/>
  <c r="Z77" i="1"/>
  <c r="BP73" i="1"/>
  <c r="BN73" i="1"/>
  <c r="Z73" i="1"/>
  <c r="Y77" i="1"/>
  <c r="BP81" i="1"/>
  <c r="BN81" i="1"/>
  <c r="Z81" i="1"/>
  <c r="Z82" i="1" s="1"/>
  <c r="Y83" i="1"/>
  <c r="Y89" i="1"/>
  <c r="BP86" i="1"/>
  <c r="Y494" i="1" s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X496" i="1"/>
  <c r="Y24" i="1"/>
  <c r="Z27" i="1"/>
  <c r="BN27" i="1"/>
  <c r="Y493" i="1" s="1"/>
  <c r="Y495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Z69" i="1"/>
  <c r="BP67" i="1"/>
  <c r="BN67" i="1"/>
  <c r="Z67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Z326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Z376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Z450" i="1" s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Z313" i="1" s="1"/>
  <c r="Y313" i="1"/>
  <c r="Z319" i="1"/>
  <c r="BP317" i="1"/>
  <c r="BN317" i="1"/>
  <c r="Z317" i="1"/>
  <c r="Y327" i="1"/>
  <c r="BP330" i="1"/>
  <c r="BN330" i="1"/>
  <c r="Z330" i="1"/>
  <c r="Z332" i="1" s="1"/>
  <c r="BP345" i="1"/>
  <c r="BN345" i="1"/>
  <c r="Z345" i="1"/>
  <c r="Z351" i="1" s="1"/>
  <c r="BP349" i="1"/>
  <c r="BN349" i="1"/>
  <c r="Z349" i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435" i="1" l="1"/>
  <c r="Y492" i="1"/>
  <c r="Z255" i="1"/>
  <c r="Z295" i="1"/>
  <c r="Z456" i="1"/>
  <c r="Z211" i="1"/>
  <c r="Z497" i="1" s="1"/>
  <c r="X495" i="1"/>
  <c r="Z246" i="1"/>
  <c r="Z110" i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<sst xmlns="http://schemas.openxmlformats.org/spreadsheetml/2006/main" count="2366" uniqueCount="770">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</sst>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3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212</v>
      </c>
      <c r="Y40" s="546">
        <f>IFERROR(IF(X40="",0,CEILING((X40/$H40),1)*$H40),"")</f>
        <v>216</v>
      </c>
      <c r="Z40" s="36">
        <f>IFERROR(IF(Y40=0,"",ROUNDUP(Y40/H40,0)*0.01898),"")</f>
        <v>0.37959999999999999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220.53888888888883</v>
      </c>
      <c r="BN40" s="64">
        <f>IFERROR(Y40*I40/H40,"0")</f>
        <v>224.69999999999996</v>
      </c>
      <c r="BO40" s="64">
        <f>IFERROR(1/J40*(X40/H40),"0")</f>
        <v>0.30671296296296297</v>
      </c>
      <c r="BP40" s="64">
        <f>IFERROR(1/J40*(Y40/H40),"0")</f>
        <v>0.3125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80</v>
      </c>
      <c r="Y41" s="546">
        <f>IFERROR(IF(X41="",0,CEILING((X41/$H41),1)*$H41),"")</f>
        <v>80</v>
      </c>
      <c r="Z41" s="36">
        <f>IFERROR(IF(Y41=0,"",ROUNDUP(Y41/H41,0)*0.00902),"")</f>
        <v>0.1804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84.2</v>
      </c>
      <c r="BN41" s="64">
        <f>IFERROR(Y41*I41/H41,"0")</f>
        <v>84.2</v>
      </c>
      <c r="BO41" s="64">
        <f>IFERROR(1/J41*(X41/H41),"0")</f>
        <v>0.15151515151515152</v>
      </c>
      <c r="BP41" s="64">
        <f>IFERROR(1/J41*(Y41/H41),"0")</f>
        <v>0.15151515151515152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39.629629629629633</v>
      </c>
      <c r="Y43" s="547">
        <f>IFERROR(Y40/H40,"0")+IFERROR(Y41/H41,"0")+IFERROR(Y42/H42,"0")</f>
        <v>40</v>
      </c>
      <c r="Z43" s="547">
        <f>IFERROR(IF(Z40="",0,Z40),"0")+IFERROR(IF(Z41="",0,Z41),"0")+IFERROR(IF(Z42="",0,Z42),"0")</f>
        <v>0.56000000000000005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292</v>
      </c>
      <c r="Y44" s="547">
        <f>IFERROR(SUM(Y40:Y42),"0")</f>
        <v>296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151</v>
      </c>
      <c r="Y52" s="546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157.08194444444442</v>
      </c>
      <c r="BN52" s="64">
        <f t="shared" si="2"/>
        <v>157.29000000000002</v>
      </c>
      <c r="BO52" s="64">
        <f t="shared" si="3"/>
        <v>0.21846064814814814</v>
      </c>
      <c r="BP52" s="64">
        <f t="shared" si="4"/>
        <v>0.21875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248</v>
      </c>
      <c r="Y56" s="546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259.57333333333332</v>
      </c>
      <c r="BN56" s="64">
        <f t="shared" si="2"/>
        <v>263.76</v>
      </c>
      <c r="BO56" s="64">
        <f t="shared" si="3"/>
        <v>0.41750841750841755</v>
      </c>
      <c r="BP56" s="64">
        <f t="shared" si="4"/>
        <v>0.42424242424242425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69.092592592592595</v>
      </c>
      <c r="Y57" s="547">
        <f>IFERROR(Y51/H51,"0")+IFERROR(Y52/H52,"0")+IFERROR(Y53/H53,"0")+IFERROR(Y54/H54,"0")+IFERROR(Y55/H55,"0")+IFERROR(Y56/H56,"0")</f>
        <v>70</v>
      </c>
      <c r="Z57" s="547">
        <f>IFERROR(IF(Z51="",0,Z51),"0")+IFERROR(IF(Z52="",0,Z52),"0")+IFERROR(IF(Z53="",0,Z53),"0")+IFERROR(IF(Z54="",0,Z54),"0")+IFERROR(IF(Z55="",0,Z55),"0")+IFERROR(IF(Z56="",0,Z56),"0")</f>
        <v>0.77083999999999997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399</v>
      </c>
      <c r="Y58" s="547">
        <f>IFERROR(SUM(Y51:Y56),"0")</f>
        <v>403.20000000000005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450</v>
      </c>
      <c r="Y60" s="546">
        <f>IFERROR(IF(X60="",0,CEILING((X60/$H60),1)*$H60),"")</f>
        <v>453.6</v>
      </c>
      <c r="Z60" s="36">
        <f>IFERROR(IF(Y60=0,"",ROUNDUP(Y60/H60,0)*0.01898),"")</f>
        <v>0.79715999999999998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468.12499999999994</v>
      </c>
      <c r="BN60" s="64">
        <f>IFERROR(Y60*I60/H60,"0")</f>
        <v>471.86999999999995</v>
      </c>
      <c r="BO60" s="64">
        <f>IFERROR(1/J60*(X60/H60),"0")</f>
        <v>0.65104166666666663</v>
      </c>
      <c r="BP60" s="64">
        <f>IFERROR(1/J60*(Y60/H60),"0")</f>
        <v>0.65625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41.666666666666664</v>
      </c>
      <c r="Y63" s="547">
        <f>IFERROR(Y60/H60,"0")+IFERROR(Y61/H61,"0")+IFERROR(Y62/H62,"0")</f>
        <v>42</v>
      </c>
      <c r="Z63" s="547">
        <f>IFERROR(IF(Z60="",0,Z60),"0")+IFERROR(IF(Z61="",0,Z61),"0")+IFERROR(IF(Z62="",0,Z62),"0")</f>
        <v>0.79715999999999998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450</v>
      </c>
      <c r="Y64" s="547">
        <f>IFERROR(SUM(Y60:Y62),"0")</f>
        <v>453.6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185</v>
      </c>
      <c r="Y86" s="546">
        <f>IFERROR(IF(X86="",0,CEILING((X86/$H86),1)*$H86),"")</f>
        <v>194.4</v>
      </c>
      <c r="Z86" s="36">
        <f>IFERROR(IF(Y86=0,"",ROUNDUP(Y86/H86,0)*0.01898),"")</f>
        <v>0.34164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192.45138888888886</v>
      </c>
      <c r="BN86" s="64">
        <f>IFERROR(Y86*I86/H86,"0")</f>
        <v>202.22999999999996</v>
      </c>
      <c r="BO86" s="64">
        <f>IFERROR(1/J86*(X86/H86),"0")</f>
        <v>0.26765046296296297</v>
      </c>
      <c r="BP86" s="64">
        <f>IFERROR(1/J86*(Y86/H86),"0")</f>
        <v>0.28125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137</v>
      </c>
      <c r="Y88" s="546">
        <f>IFERROR(IF(X88="",0,CEILING((X88/$H88),1)*$H88),"")</f>
        <v>139.5</v>
      </c>
      <c r="Z88" s="36">
        <f>IFERROR(IF(Y88=0,"",ROUNDUP(Y88/H88,0)*0.00902),"")</f>
        <v>0.27961999999999998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143.39333333333332</v>
      </c>
      <c r="BN88" s="64">
        <f>IFERROR(Y88*I88/H88,"0")</f>
        <v>146.01</v>
      </c>
      <c r="BO88" s="64">
        <f>IFERROR(1/J88*(X88/H88),"0")</f>
        <v>0.23063973063973064</v>
      </c>
      <c r="BP88" s="64">
        <f>IFERROR(1/J88*(Y88/H88),"0")</f>
        <v>0.23484848484848486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47.574074074074076</v>
      </c>
      <c r="Y89" s="547">
        <f>IFERROR(Y86/H86,"0")+IFERROR(Y87/H87,"0")+IFERROR(Y88/H88,"0")</f>
        <v>49</v>
      </c>
      <c r="Z89" s="547">
        <f>IFERROR(IF(Z86="",0,Z86),"0")+IFERROR(IF(Z87="",0,Z87),"0")+IFERROR(IF(Z88="",0,Z88),"0")</f>
        <v>0.62125999999999992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322</v>
      </c>
      <c r="Y90" s="547">
        <f>IFERROR(SUM(Y86:Y88),"0")</f>
        <v>333.9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260</v>
      </c>
      <c r="Y92" s="546">
        <f>IFERROR(IF(X92="",0,CEILING((X92/$H92),1)*$H92),"")</f>
        <v>267.3</v>
      </c>
      <c r="Z92" s="36">
        <f>IFERROR(IF(Y92=0,"",ROUNDUP(Y92/H92,0)*0.01898),"")</f>
        <v>0.62634000000000001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276.65925925925927</v>
      </c>
      <c r="BN92" s="64">
        <f>IFERROR(Y92*I92/H92,"0")</f>
        <v>284.42700000000002</v>
      </c>
      <c r="BO92" s="64">
        <f>IFERROR(1/J92*(X92/H92),"0")</f>
        <v>0.50154320987654322</v>
      </c>
      <c r="BP92" s="64">
        <f>IFERROR(1/J92*(Y92/H92),"0")</f>
        <v>0.515625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80</v>
      </c>
      <c r="Y94" s="546">
        <f>IFERROR(IF(X94="",0,CEILING((X94/$H94),1)*$H94),"")</f>
        <v>81</v>
      </c>
      <c r="Z94" s="36">
        <f>IFERROR(IF(Y94=0,"",ROUNDUP(Y94/H94,0)*0.00651),"")</f>
        <v>0.1953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87.466666666666654</v>
      </c>
      <c r="BN94" s="64">
        <f>IFERROR(Y94*I94/H94,"0")</f>
        <v>88.559999999999988</v>
      </c>
      <c r="BO94" s="64">
        <f>IFERROR(1/J94*(X94/H94),"0")</f>
        <v>0.1628001628001628</v>
      </c>
      <c r="BP94" s="64">
        <f>IFERROR(1/J94*(Y94/H94),"0")</f>
        <v>0.16483516483516483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44</v>
      </c>
      <c r="Y95" s="546">
        <f>IFERROR(IF(X95="",0,CEILING((X95/$H95),1)*$H95),"")</f>
        <v>45.54</v>
      </c>
      <c r="Z95" s="36">
        <f>IFERROR(IF(Y95=0,"",ROUNDUP(Y95/H95,0)*0.00651),"")</f>
        <v>0.14973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49.733333333333334</v>
      </c>
      <c r="BN95" s="64">
        <f>IFERROR(Y95*I95/H95,"0")</f>
        <v>51.474000000000004</v>
      </c>
      <c r="BO95" s="64">
        <f>IFERROR(1/J95*(X95/H95),"0")</f>
        <v>0.12210012210012211</v>
      </c>
      <c r="BP95" s="64">
        <f>IFERROR(1/J95*(Y95/H95),"0")</f>
        <v>0.1263736263736264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83.950617283950606</v>
      </c>
      <c r="Y96" s="547">
        <f>IFERROR(Y92/H92,"0")+IFERROR(Y93/H93,"0")+IFERROR(Y94/H94,"0")+IFERROR(Y95/H95,"0")</f>
        <v>86</v>
      </c>
      <c r="Z96" s="547">
        <f>IFERROR(IF(Z92="",0,Z92),"0")+IFERROR(IF(Z93="",0,Z93),"0")+IFERROR(IF(Z94="",0,Z94),"0")+IFERROR(IF(Z95="",0,Z95),"0")</f>
        <v>0.97137000000000007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384</v>
      </c>
      <c r="Y97" s="547">
        <f>IFERROR(SUM(Y92:Y95),"0")</f>
        <v>393.84000000000003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88</v>
      </c>
      <c r="Y100" s="546">
        <f>IFERROR(IF(X100="",0,CEILING((X100/$H100),1)*$H100),"")</f>
        <v>97.2</v>
      </c>
      <c r="Z100" s="36">
        <f>IFERROR(IF(Y100=0,"",ROUNDUP(Y100/H100,0)*0.01898),"")</f>
        <v>0.17082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91.544444444444437</v>
      </c>
      <c r="BN100" s="64">
        <f>IFERROR(Y100*I100/H100,"0")</f>
        <v>101.11499999999998</v>
      </c>
      <c r="BO100" s="64">
        <f>IFERROR(1/J100*(X100/H100),"0")</f>
        <v>0.1273148148148148</v>
      </c>
      <c r="BP100" s="64">
        <f>IFERROR(1/J100*(Y100/H100),"0")</f>
        <v>0.140625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17</v>
      </c>
      <c r="Y101" s="546">
        <f>IFERROR(IF(X101="",0,CEILING((X101/$H101),1)*$H101),"")</f>
        <v>18.75</v>
      </c>
      <c r="Z101" s="36">
        <f>IFERROR(IF(Y101=0,"",ROUNDUP(Y101/H101,0)*0.00902),"")</f>
        <v>4.5100000000000001E-2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17.951999999999998</v>
      </c>
      <c r="BN101" s="64">
        <f>IFERROR(Y101*I101/H101,"0")</f>
        <v>19.8</v>
      </c>
      <c r="BO101" s="64">
        <f>IFERROR(1/J101*(X101/H101),"0")</f>
        <v>3.4343434343434343E-2</v>
      </c>
      <c r="BP101" s="64">
        <f>IFERROR(1/J101*(Y101/H101),"0")</f>
        <v>3.787878787878788E-2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19</v>
      </c>
      <c r="Y102" s="546">
        <f>IFERROR(IF(X102="",0,CEILING((X102/$H102),1)*$H102),"")</f>
        <v>22.5</v>
      </c>
      <c r="Z102" s="36">
        <f>IFERROR(IF(Y102=0,"",ROUNDUP(Y102/H102,0)*0.00902),"")</f>
        <v>4.5100000000000001E-2</v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19.886666666666667</v>
      </c>
      <c r="BN102" s="64">
        <f>IFERROR(Y102*I102/H102,"0")</f>
        <v>23.549999999999997</v>
      </c>
      <c r="BO102" s="64">
        <f>IFERROR(1/J102*(X102/H102),"0")</f>
        <v>3.1986531986531987E-2</v>
      </c>
      <c r="BP102" s="64">
        <f>IFERROR(1/J102*(Y102/H102),"0")</f>
        <v>3.787878787878788E-2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16.903703703703702</v>
      </c>
      <c r="Y104" s="547">
        <f>IFERROR(Y100/H100,"0")+IFERROR(Y101/H101,"0")+IFERROR(Y102/H102,"0")+IFERROR(Y103/H103,"0")</f>
        <v>19</v>
      </c>
      <c r="Z104" s="547">
        <f>IFERROR(IF(Z100="",0,Z100),"0")+IFERROR(IF(Z101="",0,Z101),"0")+IFERROR(IF(Z102="",0,Z102),"0")+IFERROR(IF(Z103="",0,Z103),"0")</f>
        <v>0.26102000000000003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124</v>
      </c>
      <c r="Y105" s="547">
        <f>IFERROR(SUM(Y100:Y103),"0")</f>
        <v>138.44999999999999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9</v>
      </c>
      <c r="Y108" s="546">
        <f>IFERROR(IF(X108="",0,CEILING((X108/$H108),1)*$H108),"")</f>
        <v>9.6</v>
      </c>
      <c r="Z108" s="36">
        <f>IFERROR(IF(Y108=0,"",ROUNDUP(Y108/H108,0)*0.00502),"")</f>
        <v>2.0080000000000001E-2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9.375</v>
      </c>
      <c r="BN108" s="64">
        <f>IFERROR(Y108*I108/H108,"0")</f>
        <v>10</v>
      </c>
      <c r="BO108" s="64">
        <f>IFERROR(1/J108*(X108/H108),"0")</f>
        <v>1.6025641025641028E-2</v>
      </c>
      <c r="BP108" s="64">
        <f>IFERROR(1/J108*(Y108/H108),"0")</f>
        <v>1.7094017094017096E-2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3.75</v>
      </c>
      <c r="Y110" s="547">
        <f>IFERROR(Y107/H107,"0")+IFERROR(Y108/H108,"0")+IFERROR(Y109/H109,"0")</f>
        <v>4</v>
      </c>
      <c r="Z110" s="547">
        <f>IFERROR(IF(Z107="",0,Z107),"0")+IFERROR(IF(Z108="",0,Z108),"0")+IFERROR(IF(Z109="",0,Z109),"0")</f>
        <v>2.0080000000000001E-2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9</v>
      </c>
      <c r="Y111" s="547">
        <f>IFERROR(SUM(Y107:Y109),"0")</f>
        <v>9.6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148</v>
      </c>
      <c r="Y113" s="546">
        <f>IFERROR(IF(X113="",0,CEILING((X113/$H113),1)*$H113),"")</f>
        <v>153.9</v>
      </c>
      <c r="Z113" s="36">
        <f>IFERROR(IF(Y113=0,"",ROUNDUP(Y113/H113,0)*0.01898),"")</f>
        <v>0.36062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157.37333333333333</v>
      </c>
      <c r="BN113" s="64">
        <f>IFERROR(Y113*I113/H113,"0")</f>
        <v>163.64700000000002</v>
      </c>
      <c r="BO113" s="64">
        <f>IFERROR(1/J113*(X113/H113),"0")</f>
        <v>0.28549382716049382</v>
      </c>
      <c r="BP113" s="64">
        <f>IFERROR(1/J113*(Y113/H113),"0")</f>
        <v>0.296875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114</v>
      </c>
      <c r="Y114" s="546">
        <f>IFERROR(IF(X114="",0,CEILING((X114/$H114),1)*$H114),"")</f>
        <v>114.84</v>
      </c>
      <c r="Z114" s="36">
        <f>IFERROR(IF(Y114=0,"",ROUNDUP(Y114/H114,0)*0.00651),"")</f>
        <v>0.37758000000000003</v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128.16363636363636</v>
      </c>
      <c r="BN114" s="64">
        <f>IFERROR(Y114*I114/H114,"0")</f>
        <v>129.108</v>
      </c>
      <c r="BO114" s="64">
        <f>IFERROR(1/J114*(X114/H114),"0")</f>
        <v>0.31635031635031641</v>
      </c>
      <c r="BP114" s="64">
        <f>IFERROR(1/J114*(Y114/H114),"0")</f>
        <v>0.31868131868131871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61</v>
      </c>
      <c r="Y115" s="546">
        <f>IFERROR(IF(X115="",0,CEILING((X115/$H115),1)*$H115),"")</f>
        <v>62.1</v>
      </c>
      <c r="Z115" s="36">
        <f>IFERROR(IF(Y115=0,"",ROUNDUP(Y115/H115,0)*0.00651),"")</f>
        <v>0.14973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66.693333333333328</v>
      </c>
      <c r="BN115" s="64">
        <f>IFERROR(Y115*I115/H115,"0")</f>
        <v>67.896000000000001</v>
      </c>
      <c r="BO115" s="64">
        <f>IFERROR(1/J115*(X115/H115),"0")</f>
        <v>0.12413512413512413</v>
      </c>
      <c r="BP115" s="64">
        <f>IFERROR(1/J115*(Y115/H115),"0")</f>
        <v>0.1263736263736264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98.439955106621781</v>
      </c>
      <c r="Y117" s="547">
        <f>IFERROR(Y113/H113,"0")+IFERROR(Y114/H114,"0")+IFERROR(Y115/H115,"0")+IFERROR(Y116/H116,"0")</f>
        <v>100</v>
      </c>
      <c r="Z117" s="547">
        <f>IFERROR(IF(Z113="",0,Z113),"0")+IFERROR(IF(Z114="",0,Z114),"0")+IFERROR(IF(Z115="",0,Z115),"0")+IFERROR(IF(Z116="",0,Z116),"0")</f>
        <v>0.88793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323</v>
      </c>
      <c r="Y118" s="547">
        <f>IFERROR(SUM(Y113:Y116),"0")</f>
        <v>330.84000000000003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64</v>
      </c>
      <c r="Y125" s="546">
        <f>IFERROR(IF(X125="",0,CEILING((X125/$H125),1)*$H125),"")</f>
        <v>64</v>
      </c>
      <c r="Z125" s="36">
        <f>IFERROR(IF(Y125=0,"",ROUNDUP(Y125/H125,0)*0.00651),"")</f>
        <v>0.13020000000000001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67.599999999999994</v>
      </c>
      <c r="BN125" s="64">
        <f>IFERROR(Y125*I125/H125,"0")</f>
        <v>67.599999999999994</v>
      </c>
      <c r="BO125" s="64">
        <f>IFERROR(1/J125*(X125/H125),"0")</f>
        <v>0.1098901098901099</v>
      </c>
      <c r="BP125" s="64">
        <f>IFERROR(1/J125*(Y125/H125),"0")</f>
        <v>0.1098901098901099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20</v>
      </c>
      <c r="Y127" s="547">
        <f>IFERROR(Y125/H125,"0")+IFERROR(Y126/H126,"0")</f>
        <v>20</v>
      </c>
      <c r="Z127" s="547">
        <f>IFERROR(IF(Z125="",0,Z125),"0")+IFERROR(IF(Z126="",0,Z126),"0")</f>
        <v>0.13020000000000001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64</v>
      </c>
      <c r="Y128" s="547">
        <f>IFERROR(SUM(Y125:Y126),"0")</f>
        <v>64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56</v>
      </c>
      <c r="Y131" s="546">
        <f>IFERROR(IF(X131="",0,CEILING((X131/$H131),1)*$H131),"")</f>
        <v>56</v>
      </c>
      <c r="Z131" s="36">
        <f>IFERROR(IF(Y131=0,"",ROUNDUP(Y131/H131,0)*0.00651),"")</f>
        <v>0.13020000000000001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61.36</v>
      </c>
      <c r="BN131" s="64">
        <f>IFERROR(Y131*I131/H131,"0")</f>
        <v>61.36</v>
      </c>
      <c r="BO131" s="64">
        <f>IFERROR(1/J131*(X131/H131),"0")</f>
        <v>0.1098901098901099</v>
      </c>
      <c r="BP131" s="64">
        <f>IFERROR(1/J131*(Y131/H131),"0")</f>
        <v>0.1098901098901099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20</v>
      </c>
      <c r="Y132" s="547">
        <f>IFERROR(Y130/H130,"0")+IFERROR(Y131/H131,"0")</f>
        <v>20</v>
      </c>
      <c r="Z132" s="547">
        <f>IFERROR(IF(Z130="",0,Z130),"0")+IFERROR(IF(Z131="",0,Z131),"0")</f>
        <v>0.13020000000000001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56</v>
      </c>
      <c r="Y133" s="547">
        <f>IFERROR(SUM(Y130:Y131),"0")</f>
        <v>56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57</v>
      </c>
      <c r="Y136" s="546">
        <f>IFERROR(IF(X136="",0,CEILING((X136/$H136),1)*$H136),"")</f>
        <v>58.080000000000005</v>
      </c>
      <c r="Z136" s="36">
        <f>IFERROR(IF(Y136=0,"",ROUNDUP(Y136/H136,0)*0.00651),"")</f>
        <v>0.14322000000000001</v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62.786363636363632</v>
      </c>
      <c r="BN136" s="64">
        <f>IFERROR(Y136*I136/H136,"0")</f>
        <v>63.976000000000006</v>
      </c>
      <c r="BO136" s="64">
        <f>IFERROR(1/J136*(X136/H136),"0")</f>
        <v>0.11863136863136864</v>
      </c>
      <c r="BP136" s="64">
        <f>IFERROR(1/J136*(Y136/H136),"0")</f>
        <v>0.12087912087912089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21.59090909090909</v>
      </c>
      <c r="Y137" s="547">
        <f>IFERROR(Y135/H135,"0")+IFERROR(Y136/H136,"0")</f>
        <v>22</v>
      </c>
      <c r="Z137" s="547">
        <f>IFERROR(IF(Z135="",0,Z135),"0")+IFERROR(IF(Z136="",0,Z136),"0")</f>
        <v>0.14322000000000001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57</v>
      </c>
      <c r="Y138" s="547">
        <f>IFERROR(SUM(Y135:Y136),"0")</f>
        <v>58.080000000000005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72</v>
      </c>
      <c r="Y141" s="546">
        <f>IFERROR(IF(X141="",0,CEILING((X141/$H141),1)*$H141),"")</f>
        <v>72</v>
      </c>
      <c r="Z141" s="36">
        <f>IFERROR(IF(Y141=0,"",ROUNDUP(Y141/H141,0)*0.00902),"")</f>
        <v>0.16236</v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75.78</v>
      </c>
      <c r="BN141" s="64">
        <f>IFERROR(Y141*I141/H141,"0")</f>
        <v>75.78</v>
      </c>
      <c r="BO141" s="64">
        <f>IFERROR(1/J141*(X141/H141),"0")</f>
        <v>0.13636363636363635</v>
      </c>
      <c r="BP141" s="64">
        <f>IFERROR(1/J141*(Y141/H141),"0")</f>
        <v>0.13636363636363635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18</v>
      </c>
      <c r="Y143" s="547">
        <f>IFERROR(Y141/H141,"0")+IFERROR(Y142/H142,"0")</f>
        <v>18</v>
      </c>
      <c r="Z143" s="547">
        <f>IFERROR(IF(Z141="",0,Z141),"0")+IFERROR(IF(Z142="",0,Z142),"0")</f>
        <v>0.16236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72</v>
      </c>
      <c r="Y144" s="547">
        <f>IFERROR(SUM(Y141:Y142),"0")</f>
        <v>72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33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34.65</v>
      </c>
      <c r="BN160" s="64">
        <f t="shared" si="7"/>
        <v>35.28</v>
      </c>
      <c r="BO160" s="64">
        <f t="shared" si="8"/>
        <v>5.9523809523809521E-2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84</v>
      </c>
      <c r="Y161" s="546">
        <f t="shared" si="5"/>
        <v>84</v>
      </c>
      <c r="Z161" s="36">
        <f>IFERROR(IF(Y161=0,"",ROUNDUP(Y161/H161,0)*0.00502),"")</f>
        <v>0.20080000000000001</v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89.199999999999989</v>
      </c>
      <c r="BN161" s="64">
        <f t="shared" si="7"/>
        <v>89.199999999999989</v>
      </c>
      <c r="BO161" s="64">
        <f t="shared" si="8"/>
        <v>0.17094017094017094</v>
      </c>
      <c r="BP161" s="64">
        <f t="shared" si="9"/>
        <v>0.17094017094017094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88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93.447619047619042</v>
      </c>
      <c r="BN162" s="64">
        <f t="shared" si="7"/>
        <v>93.66</v>
      </c>
      <c r="BO162" s="64">
        <f t="shared" si="8"/>
        <v>0.17908017908017909</v>
      </c>
      <c r="BP162" s="64">
        <f t="shared" si="9"/>
        <v>0.17948717948717952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104</v>
      </c>
      <c r="Y164" s="546">
        <f t="shared" si="5"/>
        <v>105</v>
      </c>
      <c r="Z164" s="36">
        <f>IFERROR(IF(Y164=0,"",ROUNDUP(Y164/H164,0)*0.00502),"")</f>
        <v>0.251</v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108.95238095238095</v>
      </c>
      <c r="BN164" s="64">
        <f t="shared" si="7"/>
        <v>110.00000000000001</v>
      </c>
      <c r="BO164" s="64">
        <f t="shared" si="8"/>
        <v>0.21164021164021163</v>
      </c>
      <c r="BP164" s="64">
        <f t="shared" si="9"/>
        <v>0.21367521367521369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139.28571428571428</v>
      </c>
      <c r="Y167" s="547">
        <f>IFERROR(Y158/H158,"0")+IFERROR(Y159/H159,"0")+IFERROR(Y160/H160,"0")+IFERROR(Y161/H161,"0")+IFERROR(Y162/H162,"0")+IFERROR(Y163/H163,"0")+IFERROR(Y164/H164,"0")+IFERROR(Y165/H165,"0")+IFERROR(Y166/H166,"0")</f>
        <v>140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0.73480000000000001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309</v>
      </c>
      <c r="Y168" s="547">
        <f>IFERROR(SUM(Y158:Y166),"0")</f>
        <v>310.8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2</v>
      </c>
      <c r="Y170" s="546">
        <f>IFERROR(IF(X170="",0,CEILING((X170/$H170),1)*$H170),"")</f>
        <v>2.52</v>
      </c>
      <c r="Z170" s="36">
        <f>IFERROR(IF(Y170=0,"",ROUNDUP(Y170/H170,0)*0.0059),"")</f>
        <v>1.18E-2</v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2.3015873015873014</v>
      </c>
      <c r="BN170" s="64">
        <f>IFERROR(Y170*I170/H170,"0")</f>
        <v>2.9</v>
      </c>
      <c r="BO170" s="64">
        <f>IFERROR(1/J170*(X170/H170),"0")</f>
        <v>7.3486184597295699E-3</v>
      </c>
      <c r="BP170" s="64">
        <f>IFERROR(1/J170*(Y170/H170),"0")</f>
        <v>9.2592592592592587E-3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17</v>
      </c>
      <c r="Y171" s="546">
        <f>IFERROR(IF(X171="",0,CEILING((X171/$H171),1)*$H171),"")</f>
        <v>17.64</v>
      </c>
      <c r="Z171" s="36">
        <f>IFERROR(IF(Y171=0,"",ROUNDUP(Y171/H171,0)*0.0059),"")</f>
        <v>8.2599999999999993E-2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19.563492063492063</v>
      </c>
      <c r="BN171" s="64">
        <f>IFERROR(Y171*I171/H171,"0")</f>
        <v>20.3</v>
      </c>
      <c r="BO171" s="64">
        <f>IFERROR(1/J171*(X171/H171),"0")</f>
        <v>6.2463256907701346E-2</v>
      </c>
      <c r="BP171" s="64">
        <f>IFERROR(1/J171*(Y171/H171),"0")</f>
        <v>6.4814814814814811E-2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12</v>
      </c>
      <c r="Y172" s="546">
        <f>IFERROR(IF(X172="",0,CEILING((X172/$H172),1)*$H172),"")</f>
        <v>12.6</v>
      </c>
      <c r="Z172" s="36">
        <f>IFERROR(IF(Y172=0,"",ROUNDUP(Y172/H172,0)*0.0059),"")</f>
        <v>5.8999999999999997E-2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13.809523809523808</v>
      </c>
      <c r="BN172" s="64">
        <f>IFERROR(Y172*I172/H172,"0")</f>
        <v>14.5</v>
      </c>
      <c r="BO172" s="64">
        <f>IFERROR(1/J172*(X172/H172),"0")</f>
        <v>4.4091710758377423E-2</v>
      </c>
      <c r="BP172" s="64">
        <f>IFERROR(1/J172*(Y172/H172),"0")</f>
        <v>4.6296296296296294E-2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24.603174603174601</v>
      </c>
      <c r="Y173" s="547">
        <f>IFERROR(Y170/H170,"0")+IFERROR(Y171/H171,"0")+IFERROR(Y172/H172,"0")</f>
        <v>26</v>
      </c>
      <c r="Z173" s="547">
        <f>IFERROR(IF(Z170="",0,Z170),"0")+IFERROR(IF(Z171="",0,Z171),"0")+IFERROR(IF(Z172="",0,Z172),"0")</f>
        <v>0.15339999999999998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31</v>
      </c>
      <c r="Y174" s="547">
        <f>IFERROR(SUM(Y170:Y172),"0")</f>
        <v>32.76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10</v>
      </c>
      <c r="Y176" s="546">
        <f>IFERROR(IF(X176="",0,CEILING((X176/$H176),1)*$H176),"")</f>
        <v>10.08</v>
      </c>
      <c r="Z176" s="36">
        <f>IFERROR(IF(Y176=0,"",ROUNDUP(Y176/H176,0)*0.0059),"")</f>
        <v>4.7199999999999999E-2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11.507936507936508</v>
      </c>
      <c r="BN176" s="64">
        <f>IFERROR(Y176*I176/H176,"0")</f>
        <v>11.6</v>
      </c>
      <c r="BO176" s="64">
        <f>IFERROR(1/J176*(X176/H176),"0")</f>
        <v>3.6743092298647854E-2</v>
      </c>
      <c r="BP176" s="64">
        <f>IFERROR(1/J176*(Y176/H176),"0")</f>
        <v>3.7037037037037035E-2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7.9365079365079367</v>
      </c>
      <c r="Y177" s="547">
        <f>IFERROR(Y176/H176,"0")</f>
        <v>8</v>
      </c>
      <c r="Z177" s="547">
        <f>IFERROR(IF(Z176="",0,Z176),"0")</f>
        <v>4.7199999999999999E-2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10</v>
      </c>
      <c r="Y178" s="547">
        <f>IFERROR(SUM(Y176:Y176),"0")</f>
        <v>10.08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20</v>
      </c>
      <c r="Y191" s="546">
        <f t="shared" ref="Y191:Y198" si="10">IFERROR(IF(X191="",0,CEILING((X191/$H191),1)*$H191),"")</f>
        <v>21.6</v>
      </c>
      <c r="Z191" s="36">
        <f>IFERROR(IF(Y191=0,"",ROUNDUP(Y191/H191,0)*0.00902),"")</f>
        <v>3.6080000000000001E-2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20.777777777777779</v>
      </c>
      <c r="BN191" s="64">
        <f t="shared" ref="BN191:BN198" si="12">IFERROR(Y191*I191/H191,"0")</f>
        <v>22.44</v>
      </c>
      <c r="BO191" s="64">
        <f t="shared" ref="BO191:BO198" si="13">IFERROR(1/J191*(X191/H191),"0")</f>
        <v>2.8058361391694722E-2</v>
      </c>
      <c r="BP191" s="64">
        <f t="shared" ref="BP191:BP198" si="14">IFERROR(1/J191*(Y191/H191),"0")</f>
        <v>3.0303030303030304E-2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160</v>
      </c>
      <c r="Y193" s="546">
        <f t="shared" si="10"/>
        <v>162</v>
      </c>
      <c r="Z193" s="36">
        <f>IFERROR(IF(Y193=0,"",ROUNDUP(Y193/H193,0)*0.00902),"")</f>
        <v>0.27060000000000001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166.22222222222223</v>
      </c>
      <c r="BN193" s="64">
        <f t="shared" si="12"/>
        <v>168.3</v>
      </c>
      <c r="BO193" s="64">
        <f t="shared" si="13"/>
        <v>0.22446689113355778</v>
      </c>
      <c r="BP193" s="64">
        <f t="shared" si="14"/>
        <v>0.22727272727272727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77</v>
      </c>
      <c r="Y195" s="546">
        <f t="shared" si="10"/>
        <v>77.400000000000006</v>
      </c>
      <c r="Z195" s="36">
        <f>IFERROR(IF(Y195=0,"",ROUNDUP(Y195/H195,0)*0.00502),"")</f>
        <v>0.21586</v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82.561111111111103</v>
      </c>
      <c r="BN195" s="64">
        <f t="shared" si="12"/>
        <v>82.99</v>
      </c>
      <c r="BO195" s="64">
        <f t="shared" si="13"/>
        <v>0.1828110161443495</v>
      </c>
      <c r="BP195" s="64">
        <f t="shared" si="14"/>
        <v>0.18376068376068377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60</v>
      </c>
      <c r="Y196" s="546">
        <f t="shared" si="10"/>
        <v>61.2</v>
      </c>
      <c r="Z196" s="36">
        <f>IFERROR(IF(Y196=0,"",ROUNDUP(Y196/H196,0)*0.00502),"")</f>
        <v>0.17068</v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63.333333333333329</v>
      </c>
      <c r="BN196" s="64">
        <f t="shared" si="12"/>
        <v>64.599999999999994</v>
      </c>
      <c r="BO196" s="64">
        <f t="shared" si="13"/>
        <v>0.14245014245014248</v>
      </c>
      <c r="BP196" s="64">
        <f t="shared" si="14"/>
        <v>0.14529914529914531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11</v>
      </c>
      <c r="Y198" s="546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11.611111111111111</v>
      </c>
      <c r="BN198" s="64">
        <f t="shared" si="12"/>
        <v>13.299999999999999</v>
      </c>
      <c r="BO198" s="64">
        <f t="shared" si="13"/>
        <v>2.6115859449192782E-2</v>
      </c>
      <c r="BP198" s="64">
        <f t="shared" si="14"/>
        <v>2.9914529914529919E-2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115.55555555555557</v>
      </c>
      <c r="Y199" s="547">
        <f>IFERROR(Y191/H191,"0")+IFERROR(Y192/H192,"0")+IFERROR(Y193/H193,"0")+IFERROR(Y194/H194,"0")+IFERROR(Y195/H195,"0")+IFERROR(Y196/H196,"0")+IFERROR(Y197/H197,"0")+IFERROR(Y198/H198,"0")</f>
        <v>118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0.7283599999999999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328</v>
      </c>
      <c r="Y200" s="547">
        <f>IFERROR(SUM(Y191:Y198),"0")</f>
        <v>334.8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129</v>
      </c>
      <c r="Y205" s="546">
        <f t="shared" si="15"/>
        <v>129.6</v>
      </c>
      <c r="Z205" s="36">
        <f t="shared" ref="Z205:Z210" si="20">IFERROR(IF(Y205=0,"",ROUNDUP(Y205/H205,0)*0.00651),"")</f>
        <v>0.35154000000000002</v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143.51250000000002</v>
      </c>
      <c r="BN205" s="64">
        <f t="shared" si="17"/>
        <v>144.18</v>
      </c>
      <c r="BO205" s="64">
        <f t="shared" si="18"/>
        <v>0.29532967032967034</v>
      </c>
      <c r="BP205" s="64">
        <f t="shared" si="19"/>
        <v>0.2967032967032967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104</v>
      </c>
      <c r="Y207" s="546">
        <f t="shared" si="15"/>
        <v>105.6</v>
      </c>
      <c r="Z207" s="36">
        <f t="shared" si="20"/>
        <v>0.28644000000000003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114.92</v>
      </c>
      <c r="BN207" s="64">
        <f t="shared" si="17"/>
        <v>116.688</v>
      </c>
      <c r="BO207" s="64">
        <f t="shared" si="18"/>
        <v>0.23809523809523814</v>
      </c>
      <c r="BP207" s="64">
        <f t="shared" si="19"/>
        <v>0.24175824175824179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161</v>
      </c>
      <c r="Y208" s="546">
        <f t="shared" si="15"/>
        <v>163.19999999999999</v>
      </c>
      <c r="Z208" s="36">
        <f t="shared" si="20"/>
        <v>0.44268000000000002</v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177.90500000000003</v>
      </c>
      <c r="BN208" s="64">
        <f t="shared" si="17"/>
        <v>180.33600000000001</v>
      </c>
      <c r="BO208" s="64">
        <f t="shared" si="18"/>
        <v>0.36858974358974367</v>
      </c>
      <c r="BP208" s="64">
        <f t="shared" si="19"/>
        <v>0.37362637362637363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120</v>
      </c>
      <c r="Y210" s="546">
        <f t="shared" si="15"/>
        <v>120</v>
      </c>
      <c r="Z210" s="36">
        <f t="shared" si="20"/>
        <v>0.32550000000000001</v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132.9</v>
      </c>
      <c r="BN210" s="64">
        <f t="shared" si="17"/>
        <v>132.9</v>
      </c>
      <c r="BO210" s="64">
        <f t="shared" si="18"/>
        <v>0.27472527472527475</v>
      </c>
      <c r="BP210" s="64">
        <f t="shared" si="19"/>
        <v>0.27472527472527475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214.16666666666669</v>
      </c>
      <c r="Y211" s="547">
        <f>IFERROR(Y202/H202,"0")+IFERROR(Y203/H203,"0")+IFERROR(Y204/H204,"0")+IFERROR(Y205/H205,"0")+IFERROR(Y206/H206,"0")+IFERROR(Y207/H207,"0")+IFERROR(Y208/H208,"0")+IFERROR(Y209/H209,"0")+IFERROR(Y210/H210,"0")</f>
        <v>216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1.4061599999999999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514</v>
      </c>
      <c r="Y212" s="547">
        <f>IFERROR(SUM(Y202:Y210),"0")</f>
        <v>518.4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49</v>
      </c>
      <c r="Y215" s="546">
        <f>IFERROR(IF(X215="",0,CEILING((X215/$H215),1)*$H215),"")</f>
        <v>50.4</v>
      </c>
      <c r="Z215" s="36">
        <f>IFERROR(IF(Y215=0,"",ROUNDUP(Y215/H215,0)*0.00651),"")</f>
        <v>0.13671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54.145000000000003</v>
      </c>
      <c r="BN215" s="64">
        <f>IFERROR(Y215*I215/H215,"0")</f>
        <v>55.692</v>
      </c>
      <c r="BO215" s="64">
        <f>IFERROR(1/J215*(X215/H215),"0")</f>
        <v>0.1121794871794872</v>
      </c>
      <c r="BP215" s="64">
        <f>IFERROR(1/J215*(Y215/H215),"0")</f>
        <v>0.11538461538461539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20.416666666666668</v>
      </c>
      <c r="Y216" s="547">
        <f>IFERROR(Y214/H214,"0")+IFERROR(Y215/H215,"0")</f>
        <v>21</v>
      </c>
      <c r="Z216" s="547">
        <f>IFERROR(IF(Z214="",0,Z214),"0")+IFERROR(IF(Z215="",0,Z215),"0")</f>
        <v>0.13671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49</v>
      </c>
      <c r="Y217" s="547">
        <f>IFERROR(SUM(Y214:Y215),"0")</f>
        <v>50.4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12</v>
      </c>
      <c r="Y237" s="546">
        <f>IFERROR(IF(X237="",0,CEILING((X237/$H237),1)*$H237),"")</f>
        <v>12.6</v>
      </c>
      <c r="Z237" s="36">
        <f>IFERROR(IF(Y237=0,"",ROUNDUP(Y237/H237,0)*0.0059),"")</f>
        <v>4.1299999999999996E-2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13.166666666666668</v>
      </c>
      <c r="BN237" s="64">
        <f>IFERROR(Y237*I237/H237,"0")</f>
        <v>13.825000000000001</v>
      </c>
      <c r="BO237" s="64">
        <f>IFERROR(1/J237*(X237/H237),"0")</f>
        <v>3.0864197530864192E-2</v>
      </c>
      <c r="BP237" s="64">
        <f>IFERROR(1/J237*(Y237/H237),"0")</f>
        <v>3.2407407407407406E-2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6.6666666666666661</v>
      </c>
      <c r="Y238" s="547">
        <f>IFERROR(Y237/H237,"0")</f>
        <v>7</v>
      </c>
      <c r="Z238" s="547">
        <f>IFERROR(IF(Z237="",0,Z237),"0")</f>
        <v>4.1299999999999996E-2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12</v>
      </c>
      <c r="Y239" s="547">
        <f>IFERROR(SUM(Y237:Y237),"0")</f>
        <v>12.6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5</v>
      </c>
      <c r="Y241" s="546">
        <f>IFERROR(IF(X241="",0,CEILING((X241/$H241),1)*$H241),"")</f>
        <v>5.9399999999999995</v>
      </c>
      <c r="Z241" s="36">
        <f>IFERROR(IF(Y241=0,"",ROUNDUP(Y241/H241,0)*0.0059),"")</f>
        <v>3.5400000000000001E-2</v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5.9595959595959593</v>
      </c>
      <c r="BN241" s="64">
        <f>IFERROR(Y241*I241/H241,"0")</f>
        <v>7.0799999999999992</v>
      </c>
      <c r="BO241" s="64">
        <f>IFERROR(1/J241*(X241/H241),"0")</f>
        <v>2.3381967826412269E-2</v>
      </c>
      <c r="BP241" s="64">
        <f>IFERROR(1/J241*(Y241/H241),"0")</f>
        <v>2.7777777777777773E-2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12</v>
      </c>
      <c r="Y242" s="546">
        <f>IFERROR(IF(X242="",0,CEILING((X242/$H242),1)*$H242),"")</f>
        <v>12.6</v>
      </c>
      <c r="Z242" s="36">
        <f>IFERROR(IF(Y242=0,"",ROUNDUP(Y242/H242,0)*0.0059),"")</f>
        <v>4.1299999999999996E-2</v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13.166666666666668</v>
      </c>
      <c r="BN242" s="64">
        <f>IFERROR(Y242*I242/H242,"0")</f>
        <v>13.825000000000001</v>
      </c>
      <c r="BO242" s="64">
        <f>IFERROR(1/J242*(X242/H242),"0")</f>
        <v>3.0864197530864192E-2</v>
      </c>
      <c r="BP242" s="64">
        <f>IFERROR(1/J242*(Y242/H242),"0")</f>
        <v>3.2407407407407406E-2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4</v>
      </c>
      <c r="Y243" s="546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16.161616161616159</v>
      </c>
      <c r="Y246" s="547">
        <f>IFERROR(Y241/H241,"0")+IFERROR(Y242/H242,"0")+IFERROR(Y243/H243,"0")+IFERROR(Y244/H244,"0")+IFERROR(Y245/H245,"0")</f>
        <v>18</v>
      </c>
      <c r="Z246" s="547">
        <f>IFERROR(IF(Z241="",0,Z241),"0")+IFERROR(IF(Z242="",0,Z242),"0")+IFERROR(IF(Z243="",0,Z243),"0")+IFERROR(IF(Z244="",0,Z244),"0")+IFERROR(IF(Z245="",0,Z245),"0")</f>
        <v>0.10619999999999999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21</v>
      </c>
      <c r="Y247" s="547">
        <f>IFERROR(SUM(Y241:Y245),"0")</f>
        <v>23.04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68</v>
      </c>
      <c r="Y250" s="546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70.73888888888888</v>
      </c>
      <c r="BN250" s="64">
        <f>IFERROR(Y250*I250/H250,"0")</f>
        <v>78.64500000000001</v>
      </c>
      <c r="BO250" s="64">
        <f>IFERROR(1/J250*(X250/H250),"0")</f>
        <v>9.8379629629629622E-2</v>
      </c>
      <c r="BP250" s="64">
        <f>IFERROR(1/J250*(Y250/H250),"0")</f>
        <v>0.109375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252</v>
      </c>
      <c r="Y252" s="546">
        <f>IFERROR(IF(X252="",0,CEILING((X252/$H252),1)*$H252),"")</f>
        <v>259.20000000000005</v>
      </c>
      <c r="Z252" s="36">
        <f>IFERROR(IF(Y252=0,"",ROUNDUP(Y252/H252,0)*0.01898),"")</f>
        <v>0.45552000000000004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262.14999999999998</v>
      </c>
      <c r="BN252" s="64">
        <f>IFERROR(Y252*I252/H252,"0")</f>
        <v>269.64000000000004</v>
      </c>
      <c r="BO252" s="64">
        <f>IFERROR(1/J252*(X252/H252),"0")</f>
        <v>0.36458333333333331</v>
      </c>
      <c r="BP252" s="64">
        <f>IFERROR(1/J252*(Y252/H252),"0")</f>
        <v>0.37500000000000006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29.629629629629626</v>
      </c>
      <c r="Y255" s="547">
        <f>IFERROR(Y250/H250,"0")+IFERROR(Y251/H251,"0")+IFERROR(Y252/H252,"0")+IFERROR(Y253/H253,"0")+IFERROR(Y254/H254,"0")</f>
        <v>31.000000000000004</v>
      </c>
      <c r="Z255" s="547">
        <f>IFERROR(IF(Z250="",0,Z250),"0")+IFERROR(IF(Z251="",0,Z251),"0")+IFERROR(IF(Z252="",0,Z252),"0")+IFERROR(IF(Z253="",0,Z253),"0")+IFERROR(IF(Z254="",0,Z254),"0")</f>
        <v>0.58838000000000001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320</v>
      </c>
      <c r="Y256" s="547">
        <f>IFERROR(SUM(Y250:Y254),"0")</f>
        <v>334.80000000000007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28</v>
      </c>
      <c r="Y268" s="546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30.94</v>
      </c>
      <c r="BN268" s="64">
        <f>IFERROR(Y268*I268/H268,"0")</f>
        <v>31.824000000000002</v>
      </c>
      <c r="BO268" s="64">
        <f>IFERROR(1/J268*(X268/H268),"0")</f>
        <v>6.4102564102564111E-2</v>
      </c>
      <c r="BP268" s="64">
        <f>IFERROR(1/J268*(Y268/H268),"0")</f>
        <v>6.5934065934065936E-2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12</v>
      </c>
      <c r="Y269" s="546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16.666666666666668</v>
      </c>
      <c r="Y270" s="547">
        <f>IFERROR(Y267/H267,"0")+IFERROR(Y268/H268,"0")+IFERROR(Y269/H269,"0")</f>
        <v>17</v>
      </c>
      <c r="Z270" s="547">
        <f>IFERROR(IF(Z267="",0,Z267),"0")+IFERROR(IF(Z268="",0,Z268),"0")+IFERROR(IF(Z269="",0,Z269),"0")</f>
        <v>0.11066999999999999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40</v>
      </c>
      <c r="Y271" s="547">
        <f>IFERROR(SUM(Y267:Y269),"0")</f>
        <v>40.799999999999997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154</v>
      </c>
      <c r="Y290" s="546">
        <f t="shared" si="27"/>
        <v>162</v>
      </c>
      <c r="Z290" s="36">
        <f>IFERROR(IF(Y290=0,"",ROUNDUP(Y290/H290,0)*0.01898),"")</f>
        <v>0.28470000000000001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160.20277777777775</v>
      </c>
      <c r="BN290" s="64">
        <f t="shared" si="29"/>
        <v>168.52499999999998</v>
      </c>
      <c r="BO290" s="64">
        <f t="shared" si="30"/>
        <v>0.2228009259259259</v>
      </c>
      <c r="BP290" s="64">
        <f t="shared" si="31"/>
        <v>0.23437499999999997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73</v>
      </c>
      <c r="Y291" s="546">
        <f t="shared" si="27"/>
        <v>75.600000000000009</v>
      </c>
      <c r="Z291" s="36">
        <f>IFERROR(IF(Y291=0,"",ROUNDUP(Y291/H291,0)*0.01898),"")</f>
        <v>0.13286000000000001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75.940277777777766</v>
      </c>
      <c r="BN291" s="64">
        <f t="shared" si="29"/>
        <v>78.64500000000001</v>
      </c>
      <c r="BO291" s="64">
        <f t="shared" si="30"/>
        <v>0.10561342592592592</v>
      </c>
      <c r="BP291" s="64">
        <f t="shared" si="31"/>
        <v>0.109375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175</v>
      </c>
      <c r="Y292" s="546">
        <f t="shared" si="27"/>
        <v>183.60000000000002</v>
      </c>
      <c r="Z292" s="36">
        <f>IFERROR(IF(Y292=0,"",ROUNDUP(Y292/H292,0)*0.01898),"")</f>
        <v>0.32266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182.04861111111109</v>
      </c>
      <c r="BN292" s="64">
        <f t="shared" si="29"/>
        <v>190.995</v>
      </c>
      <c r="BO292" s="64">
        <f t="shared" si="30"/>
        <v>0.25318287037037035</v>
      </c>
      <c r="BP292" s="64">
        <f t="shared" si="31"/>
        <v>0.265625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20</v>
      </c>
      <c r="Y293" s="546">
        <f t="shared" si="2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21.05</v>
      </c>
      <c r="BN293" s="64">
        <f t="shared" si="29"/>
        <v>21.05</v>
      </c>
      <c r="BO293" s="64">
        <f t="shared" si="30"/>
        <v>3.787878787878788E-2</v>
      </c>
      <c r="BP293" s="64">
        <f t="shared" si="31"/>
        <v>3.787878787878788E-2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52</v>
      </c>
      <c r="Y294" s="546">
        <f t="shared" si="27"/>
        <v>52</v>
      </c>
      <c r="Z294" s="36">
        <f>IFERROR(IF(Y294=0,"",ROUNDUP(Y294/H294,0)*0.00902),"")</f>
        <v>0.11726</v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54.73</v>
      </c>
      <c r="BN294" s="64">
        <f t="shared" si="29"/>
        <v>54.73</v>
      </c>
      <c r="BO294" s="64">
        <f t="shared" si="30"/>
        <v>9.8484848484848481E-2</v>
      </c>
      <c r="BP294" s="64">
        <f t="shared" si="31"/>
        <v>9.8484848484848481E-2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55.222222222222214</v>
      </c>
      <c r="Y295" s="547">
        <f>IFERROR(Y289/H289,"0")+IFERROR(Y290/H290,"0")+IFERROR(Y291/H291,"0")+IFERROR(Y292/H292,"0")+IFERROR(Y293/H293,"0")+IFERROR(Y294/H294,"0")</f>
        <v>57</v>
      </c>
      <c r="Z295" s="547">
        <f>IFERROR(IF(Z289="",0,Z289),"0")+IFERROR(IF(Z290="",0,Z290),"0")+IFERROR(IF(Z291="",0,Z291),"0")+IFERROR(IF(Z292="",0,Z292),"0")+IFERROR(IF(Z293="",0,Z293),"0")+IFERROR(IF(Z294="",0,Z294),"0")</f>
        <v>0.90258000000000016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474</v>
      </c>
      <c r="Y296" s="547">
        <f>IFERROR(SUM(Y289:Y294),"0")</f>
        <v>493.20000000000005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28</v>
      </c>
      <c r="Y298" s="546">
        <f t="shared" ref="Y298:Y304" si="32">IFERROR(IF(X298="",0,CEILING((X298/$H298),1)*$H298),"")</f>
        <v>29.400000000000002</v>
      </c>
      <c r="Z298" s="36">
        <f>IFERROR(IF(Y298=0,"",ROUNDUP(Y298/H298,0)*0.00902),"")</f>
        <v>6.3140000000000002E-2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29.799999999999997</v>
      </c>
      <c r="BN298" s="64">
        <f t="shared" ref="BN298:BN304" si="34">IFERROR(Y298*I298/H298,"0")</f>
        <v>31.29</v>
      </c>
      <c r="BO298" s="64">
        <f t="shared" ref="BO298:BO304" si="35">IFERROR(1/J298*(X298/H298),"0")</f>
        <v>5.0505050505050504E-2</v>
      </c>
      <c r="BP298" s="64">
        <f t="shared" ref="BP298:BP304" si="36">IFERROR(1/J298*(Y298/H298),"0")</f>
        <v>5.3030303030303032E-2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800</v>
      </c>
      <c r="Y299" s="546">
        <f t="shared" si="32"/>
        <v>802.2</v>
      </c>
      <c r="Z299" s="36">
        <f>IFERROR(IF(Y299=0,"",ROUNDUP(Y299/H299,0)*0.00902),"")</f>
        <v>1.72282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851.42857142857144</v>
      </c>
      <c r="BN299" s="64">
        <f t="shared" si="34"/>
        <v>853.76999999999987</v>
      </c>
      <c r="BO299" s="64">
        <f t="shared" si="35"/>
        <v>1.4430014430014431</v>
      </c>
      <c r="BP299" s="64">
        <f t="shared" si="36"/>
        <v>1.446969696969697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46</v>
      </c>
      <c r="Y301" s="546">
        <f t="shared" si="32"/>
        <v>46.2</v>
      </c>
      <c r="Z301" s="36">
        <f>IFERROR(IF(Y301=0,"",ROUNDUP(Y301/H301,0)*0.00502),"")</f>
        <v>0.11044000000000001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48.847619047619048</v>
      </c>
      <c r="BN301" s="64">
        <f t="shared" si="34"/>
        <v>49.06</v>
      </c>
      <c r="BO301" s="64">
        <f t="shared" si="35"/>
        <v>9.361009361009362E-2</v>
      </c>
      <c r="BP301" s="64">
        <f t="shared" si="36"/>
        <v>9.401709401709403E-2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37</v>
      </c>
      <c r="Y302" s="546">
        <f t="shared" si="32"/>
        <v>37.800000000000004</v>
      </c>
      <c r="Z302" s="36">
        <f>IFERROR(IF(Y302=0,"",ROUNDUP(Y302/H302,0)*0.00502),"")</f>
        <v>9.0359999999999996E-2</v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38.761904761904766</v>
      </c>
      <c r="BN302" s="64">
        <f t="shared" si="34"/>
        <v>39.6</v>
      </c>
      <c r="BO302" s="64">
        <f t="shared" si="35"/>
        <v>7.5295075295075287E-2</v>
      </c>
      <c r="BP302" s="64">
        <f t="shared" si="36"/>
        <v>7.6923076923076927E-2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18</v>
      </c>
      <c r="Y304" s="546">
        <f t="shared" si="3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20.279999999999998</v>
      </c>
      <c r="BN304" s="64">
        <f t="shared" si="34"/>
        <v>20.279999999999998</v>
      </c>
      <c r="BO304" s="64">
        <f t="shared" si="35"/>
        <v>5.4945054945054951E-2</v>
      </c>
      <c r="BP304" s="64">
        <f t="shared" si="36"/>
        <v>5.4945054945054951E-2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246.66666666666666</v>
      </c>
      <c r="Y305" s="547">
        <f>IFERROR(Y298/H298,"0")+IFERROR(Y299/H299,"0")+IFERROR(Y300/H300,"0")+IFERROR(Y301/H301,"0")+IFERROR(Y302/H302,"0")+IFERROR(Y303/H303,"0")+IFERROR(Y304/H304,"0")</f>
        <v>248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2.05186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929</v>
      </c>
      <c r="Y306" s="547">
        <f>IFERROR(SUM(Y298:Y304),"0")</f>
        <v>933.6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1665</v>
      </c>
      <c r="Y308" s="546">
        <f>IFERROR(IF(X308="",0,CEILING((X308/$H308),1)*$H308),"")</f>
        <v>1669.2</v>
      </c>
      <c r="Z308" s="36">
        <f>IFERROR(IF(Y308=0,"",ROUNDUP(Y308/H308,0)*0.01898),"")</f>
        <v>4.0617200000000002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1774.5057692307694</v>
      </c>
      <c r="BN308" s="64">
        <f>IFERROR(Y308*I308/H308,"0")</f>
        <v>1778.9820000000002</v>
      </c>
      <c r="BO308" s="64">
        <f>IFERROR(1/J308*(X308/H308),"0")</f>
        <v>3.3353365384615383</v>
      </c>
      <c r="BP308" s="64">
        <f>IFERROR(1/J308*(Y308/H308),"0")</f>
        <v>3.34375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51</v>
      </c>
      <c r="Y311" s="546">
        <f>IFERROR(IF(X311="",0,CEILING((X311/$H311),1)*$H311),"")</f>
        <v>51</v>
      </c>
      <c r="Z311" s="36">
        <f>IFERROR(IF(Y311=0,"",ROUNDUP(Y311/H311,0)*0.00651),"")</f>
        <v>0.11067</v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55.181999999999995</v>
      </c>
      <c r="BN311" s="64">
        <f>IFERROR(Y311*I311/H311,"0")</f>
        <v>55.181999999999995</v>
      </c>
      <c r="BO311" s="64">
        <f>IFERROR(1/J311*(X311/H311),"0")</f>
        <v>9.3406593406593408E-2</v>
      </c>
      <c r="BP311" s="64">
        <f>IFERROR(1/J311*(Y311/H311),"0")</f>
        <v>9.3406593406593408E-2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230.46153846153845</v>
      </c>
      <c r="Y313" s="547">
        <f>IFERROR(Y308/H308,"0")+IFERROR(Y309/H309,"0")+IFERROR(Y310/H310,"0")+IFERROR(Y311/H311,"0")+IFERROR(Y312/H312,"0")</f>
        <v>231</v>
      </c>
      <c r="Z313" s="547">
        <f>IFERROR(IF(Z308="",0,Z308),"0")+IFERROR(IF(Z309="",0,Z309),"0")+IFERROR(IF(Z310="",0,Z310),"0")+IFERROR(IF(Z311="",0,Z311),"0")+IFERROR(IF(Z312="",0,Z312),"0")</f>
        <v>4.17239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1716</v>
      </c>
      <c r="Y314" s="547">
        <f>IFERROR(SUM(Y308:Y312),"0")</f>
        <v>1720.2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80</v>
      </c>
      <c r="Y316" s="546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60</v>
      </c>
      <c r="Y318" s="546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63.707142857142856</v>
      </c>
      <c r="BN318" s="64">
        <f>IFERROR(Y318*I318/H318,"0")</f>
        <v>71.352000000000004</v>
      </c>
      <c r="BO318" s="64">
        <f>IFERROR(1/J318*(X318/H318),"0")</f>
        <v>0.11160714285714285</v>
      </c>
      <c r="BP318" s="64">
        <f>IFERROR(1/J318*(Y318/H318),"0")</f>
        <v>0.125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16.666666666666664</v>
      </c>
      <c r="Y319" s="547">
        <f>IFERROR(Y316/H316,"0")+IFERROR(Y317/H317,"0")+IFERROR(Y318/H318,"0")</f>
        <v>18</v>
      </c>
      <c r="Z319" s="547">
        <f>IFERROR(IF(Z316="",0,Z316),"0")+IFERROR(IF(Z317="",0,Z317),"0")+IFERROR(IF(Z318="",0,Z318),"0")</f>
        <v>0.34164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140</v>
      </c>
      <c r="Y320" s="547">
        <f>IFERROR(SUM(Y316:Y318),"0")</f>
        <v>151.19999999999999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50</v>
      </c>
      <c r="Y322" s="546">
        <f>IFERROR(IF(X322="",0,CEILING((X322/$H322),1)*$H322),"")</f>
        <v>51.68</v>
      </c>
      <c r="Z322" s="36">
        <f>IFERROR(IF(Y322=0,"",ROUNDUP(Y322/H322,0)*0.00902),"")</f>
        <v>0.15334</v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54.76973684210526</v>
      </c>
      <c r="BN322" s="64">
        <f>IFERROR(Y322*I322/H322,"0")</f>
        <v>56.61</v>
      </c>
      <c r="BO322" s="64">
        <f>IFERROR(1/J322*(X322/H322),"0")</f>
        <v>0.12460127591706538</v>
      </c>
      <c r="BP322" s="64">
        <f>IFERROR(1/J322*(Y322/H322),"0")</f>
        <v>0.12878787878787878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50</v>
      </c>
      <c r="Y323" s="546">
        <f>IFERROR(IF(X323="",0,CEILING((X323/$H323),1)*$H323),"")</f>
        <v>51.68</v>
      </c>
      <c r="Z323" s="36">
        <f>IFERROR(IF(Y323=0,"",ROUNDUP(Y323/H323,0)*0.00902),"")</f>
        <v>0.15334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54.111842105263158</v>
      </c>
      <c r="BN323" s="64">
        <f>IFERROR(Y323*I323/H323,"0")</f>
        <v>55.93</v>
      </c>
      <c r="BO323" s="64">
        <f>IFERROR(1/J323*(X323/H323),"0")</f>
        <v>0.12460127591706538</v>
      </c>
      <c r="BP323" s="64">
        <f>IFERROR(1/J323*(Y323/H323),"0")</f>
        <v>0.12878787878787878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34</v>
      </c>
      <c r="Y324" s="546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34</v>
      </c>
      <c r="Y325" s="546">
        <f>IFERROR(IF(X325="",0,CEILING((X325/$H325),1)*$H325),"")</f>
        <v>35.699999999999996</v>
      </c>
      <c r="Z325" s="36">
        <f>IFERROR(IF(Y325=0,"",ROUNDUP(Y325/H325,0)*0.00651),"")</f>
        <v>9.1139999999999999E-2</v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38.400000000000006</v>
      </c>
      <c r="BN325" s="64">
        <f>IFERROR(Y325*I325/H325,"0")</f>
        <v>40.32</v>
      </c>
      <c r="BO325" s="64">
        <f>IFERROR(1/J325*(X325/H325),"0")</f>
        <v>7.3260073260073263E-2</v>
      </c>
      <c r="BP325" s="64">
        <f>IFERROR(1/J325*(Y325/H325),"0")</f>
        <v>7.6923076923076927E-2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59.561403508771932</v>
      </c>
      <c r="Y326" s="547">
        <f>IFERROR(Y322/H322,"0")+IFERROR(Y323/H323,"0")+IFERROR(Y324/H324,"0")+IFERROR(Y325/H325,"0")</f>
        <v>62</v>
      </c>
      <c r="Z326" s="547">
        <f>IFERROR(IF(Z322="",0,Z322),"0")+IFERROR(IF(Z323="",0,Z323),"0")+IFERROR(IF(Z324="",0,Z324),"0")+IFERROR(IF(Z325="",0,Z325),"0")</f>
        <v>0.48896000000000001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168</v>
      </c>
      <c r="Y327" s="547">
        <f>IFERROR(SUM(Y322:Y325),"0")</f>
        <v>174.76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139</v>
      </c>
      <c r="Y337" s="546">
        <f>IFERROR(IF(X337="",0,CEILING((X337/$H337),1)*$H337),"")</f>
        <v>140.70000000000002</v>
      </c>
      <c r="Z337" s="36">
        <f>IFERROR(IF(Y337=0,"",ROUNDUP(Y337/H337,0)*0.00651),"")</f>
        <v>0.43617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155.67999999999998</v>
      </c>
      <c r="BN337" s="64">
        <f>IFERROR(Y337*I337/H337,"0")</f>
        <v>157.584</v>
      </c>
      <c r="BO337" s="64">
        <f>IFERROR(1/J337*(X337/H337),"0")</f>
        <v>0.36368393511250657</v>
      </c>
      <c r="BP337" s="64">
        <f>IFERROR(1/J337*(Y337/H337),"0")</f>
        <v>0.36813186813186816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35</v>
      </c>
      <c r="Y338" s="546">
        <f>IFERROR(IF(X338="",0,CEILING((X338/$H338),1)*$H338),"")</f>
        <v>35.700000000000003</v>
      </c>
      <c r="Z338" s="36">
        <f>IFERROR(IF(Y338=0,"",ROUNDUP(Y338/H338,0)*0.00651),"")</f>
        <v>0.11067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38.999999999999993</v>
      </c>
      <c r="BN338" s="64">
        <f>IFERROR(Y338*I338/H338,"0")</f>
        <v>39.779999999999994</v>
      </c>
      <c r="BO338" s="64">
        <f>IFERROR(1/J338*(X338/H338),"0")</f>
        <v>9.1575091575091569E-2</v>
      </c>
      <c r="BP338" s="64">
        <f>IFERROR(1/J338*(Y338/H338),"0")</f>
        <v>9.3406593406593408E-2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82.857142857142861</v>
      </c>
      <c r="Y339" s="547">
        <f>IFERROR(Y336/H336,"0")+IFERROR(Y337/H337,"0")+IFERROR(Y338/H338,"0")</f>
        <v>84</v>
      </c>
      <c r="Z339" s="547">
        <f>IFERROR(IF(Z336="",0,Z336),"0")+IFERROR(IF(Z337="",0,Z337),"0")+IFERROR(IF(Z338="",0,Z338),"0")</f>
        <v>0.54683999999999999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174</v>
      </c>
      <c r="Y340" s="547">
        <f>IFERROR(SUM(Y336:Y338),"0")</f>
        <v>176.40000000000003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206</v>
      </c>
      <c r="Y344" s="546">
        <f t="shared" ref="Y344:Y350" si="37">IFERROR(IF(X344="",0,CEILING((X344/$H344),1)*$H344),"")</f>
        <v>210</v>
      </c>
      <c r="Z344" s="36">
        <f>IFERROR(IF(Y344=0,"",ROUNDUP(Y344/H344,0)*0.02175),"")</f>
        <v>0.30449999999999999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212.59200000000001</v>
      </c>
      <c r="BN344" s="64">
        <f t="shared" ref="BN344:BN350" si="39">IFERROR(Y344*I344/H344,"0")</f>
        <v>216.72</v>
      </c>
      <c r="BO344" s="64">
        <f t="shared" ref="BO344:BO350" si="40">IFERROR(1/J344*(X344/H344),"0")</f>
        <v>0.28611111111111109</v>
      </c>
      <c r="BP344" s="64">
        <f t="shared" ref="BP344:BP350" si="41">IFERROR(1/J344*(Y344/H344),"0")</f>
        <v>0.29166666666666663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330</v>
      </c>
      <c r="Y345" s="546">
        <f t="shared" si="37"/>
        <v>330</v>
      </c>
      <c r="Z345" s="36">
        <f>IFERROR(IF(Y345=0,"",ROUNDUP(Y345/H345,0)*0.02175),"")</f>
        <v>0.47849999999999998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340.56000000000006</v>
      </c>
      <c r="BN345" s="64">
        <f t="shared" si="39"/>
        <v>340.56000000000006</v>
      </c>
      <c r="BO345" s="64">
        <f t="shared" si="40"/>
        <v>0.45833333333333331</v>
      </c>
      <c r="BP345" s="64">
        <f t="shared" si="41"/>
        <v>0.45833333333333331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722</v>
      </c>
      <c r="Y346" s="546">
        <f t="shared" si="37"/>
        <v>735</v>
      </c>
      <c r="Z346" s="36">
        <f>IFERROR(IF(Y346=0,"",ROUNDUP(Y346/H346,0)*0.02175),"")</f>
        <v>1.06575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745.10399999999993</v>
      </c>
      <c r="BN346" s="64">
        <f t="shared" si="39"/>
        <v>758.5200000000001</v>
      </c>
      <c r="BO346" s="64">
        <f t="shared" si="40"/>
        <v>1.0027777777777778</v>
      </c>
      <c r="BP346" s="64">
        <f t="shared" si="41"/>
        <v>1.0208333333333333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300</v>
      </c>
      <c r="Y347" s="546">
        <f t="shared" si="3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309.60000000000002</v>
      </c>
      <c r="BN347" s="64">
        <f t="shared" si="39"/>
        <v>309.60000000000002</v>
      </c>
      <c r="BO347" s="64">
        <f t="shared" si="40"/>
        <v>0.41666666666666663</v>
      </c>
      <c r="BP347" s="64">
        <f t="shared" si="41"/>
        <v>0.41666666666666663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10</v>
      </c>
      <c r="Y350" s="546">
        <f t="shared" si="37"/>
        <v>10</v>
      </c>
      <c r="Z350" s="36">
        <f>IFERROR(IF(Y350=0,"",ROUNDUP(Y350/H350,0)*0.00902),"")</f>
        <v>1.804E-2</v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10.42</v>
      </c>
      <c r="BN350" s="64">
        <f t="shared" si="39"/>
        <v>10.42</v>
      </c>
      <c r="BO350" s="64">
        <f t="shared" si="40"/>
        <v>1.5151515151515152E-2</v>
      </c>
      <c r="BP350" s="64">
        <f t="shared" si="41"/>
        <v>1.5151515151515152E-2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105.86666666666667</v>
      </c>
      <c r="Y351" s="547">
        <f>IFERROR(Y344/H344,"0")+IFERROR(Y345/H345,"0")+IFERROR(Y346/H346,"0")+IFERROR(Y347/H347,"0")+IFERROR(Y348/H348,"0")+IFERROR(Y349/H349,"0")+IFERROR(Y350/H350,"0")</f>
        <v>107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2.30179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1568</v>
      </c>
      <c r="Y352" s="547">
        <f>IFERROR(SUM(Y344:Y350),"0")</f>
        <v>1585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20</v>
      </c>
      <c r="Y355" s="546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</v>
      </c>
      <c r="Y356" s="547">
        <f>IFERROR(Y354/H354,"0")+IFERROR(Y355/H355,"0")</f>
        <v>5</v>
      </c>
      <c r="Z356" s="547">
        <f>IFERROR(IF(Z354="",0,Z354),"0")+IFERROR(IF(Z355="",0,Z355),"0")</f>
        <v>4.5100000000000001E-2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20</v>
      </c>
      <c r="Y357" s="547">
        <f>IFERROR(SUM(Y354:Y355),"0")</f>
        <v>20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38</v>
      </c>
      <c r="Y379" s="546">
        <f>IFERROR(IF(X379="",0,CEILING((X379/$H379),1)*$H379),"")</f>
        <v>45</v>
      </c>
      <c r="Z379" s="36">
        <f>IFERROR(IF(Y379=0,"",ROUNDUP(Y379/H379,0)*0.01898),"")</f>
        <v>9.4899999999999998E-2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40.191333333333333</v>
      </c>
      <c r="BN379" s="64">
        <f>IFERROR(Y379*I379/H379,"0")</f>
        <v>47.594999999999999</v>
      </c>
      <c r="BO379" s="64">
        <f>IFERROR(1/J379*(X379/H379),"0")</f>
        <v>6.5972222222222224E-2</v>
      </c>
      <c r="BP379" s="64">
        <f>IFERROR(1/J379*(Y379/H379),"0")</f>
        <v>7.8125E-2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45</v>
      </c>
      <c r="Y380" s="546">
        <f>IFERROR(IF(X380="",0,CEILING((X380/$H380),1)*$H380),"")</f>
        <v>45.6</v>
      </c>
      <c r="Z380" s="36">
        <f>IFERROR(IF(Y380=0,"",ROUNDUP(Y380/H380,0)*0.00651),"")</f>
        <v>0.12369000000000001</v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49.95</v>
      </c>
      <c r="BN380" s="64">
        <f>IFERROR(Y380*I380/H380,"0")</f>
        <v>50.616000000000007</v>
      </c>
      <c r="BO380" s="64">
        <f>IFERROR(1/J380*(X380/H380),"0")</f>
        <v>0.10302197802197803</v>
      </c>
      <c r="BP380" s="64">
        <f>IFERROR(1/J380*(Y380/H380),"0")</f>
        <v>0.1043956043956044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22.972222222222221</v>
      </c>
      <c r="Y381" s="547">
        <f>IFERROR(Y379/H379,"0")+IFERROR(Y380/H380,"0")</f>
        <v>24</v>
      </c>
      <c r="Z381" s="547">
        <f>IFERROR(IF(Z379="",0,Z379),"0")+IFERROR(IF(Z380="",0,Z380),"0")</f>
        <v>0.21859000000000001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83</v>
      </c>
      <c r="Y382" s="547">
        <f>IFERROR(SUM(Y379:Y380),"0")</f>
        <v>90.6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30</v>
      </c>
      <c r="Y423" s="546">
        <f t="shared" ref="Y423:Y434" si="48">IFERROR(IF(X423="",0,CEILING((X423/$H423),1)*$H423),"")</f>
        <v>31.68</v>
      </c>
      <c r="Z423" s="36">
        <f t="shared" ref="Z423:Z429" si="49">IFERROR(IF(Y423=0,"",ROUNDUP(Y423/H423,0)*0.01196),"")</f>
        <v>7.1760000000000004E-2</v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32.04545454545454</v>
      </c>
      <c r="BN423" s="64">
        <f t="shared" ref="BN423:BN434" si="51">IFERROR(Y423*I423/H423,"0")</f>
        <v>33.839999999999996</v>
      </c>
      <c r="BO423" s="64">
        <f t="shared" ref="BO423:BO434" si="52">IFERROR(1/J423*(X423/H423),"0")</f>
        <v>5.4632867132867136E-2</v>
      </c>
      <c r="BP423" s="64">
        <f t="shared" ref="BP423:BP434" si="53">IFERROR(1/J423*(Y423/H423),"0")</f>
        <v>5.7692307692307696E-2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4</v>
      </c>
      <c r="Y431" s="546">
        <f t="shared" si="48"/>
        <v>4.8</v>
      </c>
      <c r="Z431" s="36">
        <f>IFERROR(IF(Y431=0,"",ROUNDUP(Y431/H431,0)*0.00902),"")</f>
        <v>9.0200000000000002E-3</v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5.7750000000000004</v>
      </c>
      <c r="BN431" s="64">
        <f t="shared" si="51"/>
        <v>6.93</v>
      </c>
      <c r="BO431" s="64">
        <f t="shared" si="52"/>
        <v>6.3131313131313139E-3</v>
      </c>
      <c r="BP431" s="64">
        <f t="shared" si="53"/>
        <v>7.575757575757576E-3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6</v>
      </c>
      <c r="Y433" s="546">
        <f t="shared" si="48"/>
        <v>7.1999999999999993</v>
      </c>
      <c r="Z433" s="36">
        <f>IFERROR(IF(Y433=0,"",ROUNDUP(Y433/H433,0)*0.00651),"")</f>
        <v>1.9529999999999999E-2</v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6.45</v>
      </c>
      <c r="BN433" s="64">
        <f t="shared" si="51"/>
        <v>7.7399999999999993</v>
      </c>
      <c r="BO433" s="64">
        <f t="shared" si="52"/>
        <v>1.3736263736263738E-2</v>
      </c>
      <c r="BP433" s="64">
        <f t="shared" si="53"/>
        <v>1.6483516483516484E-2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9.0151515151515156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0.10031000000000001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40</v>
      </c>
      <c r="Y436" s="547">
        <f>IFERROR(SUM(Y423:Y434),"0")</f>
        <v>43.679999999999993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20</v>
      </c>
      <c r="Y445" s="546">
        <f t="shared" si="54"/>
        <v>21.12</v>
      </c>
      <c r="Z445" s="36">
        <f>IFERROR(IF(Y445=0,"",ROUNDUP(Y445/H445,0)*0.01196),"")</f>
        <v>4.7840000000000001E-2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21.363636363636363</v>
      </c>
      <c r="BN445" s="64">
        <f t="shared" si="56"/>
        <v>22.56</v>
      </c>
      <c r="BO445" s="64">
        <f t="shared" si="57"/>
        <v>3.6421911421911424E-2</v>
      </c>
      <c r="BP445" s="64">
        <f t="shared" si="58"/>
        <v>3.8461538461538464E-2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30</v>
      </c>
      <c r="Y446" s="546">
        <f t="shared" si="54"/>
        <v>31.68</v>
      </c>
      <c r="Z446" s="36">
        <f>IFERROR(IF(Y446=0,"",ROUNDUP(Y446/H446,0)*0.01196),"")</f>
        <v>7.1760000000000004E-2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32.04545454545454</v>
      </c>
      <c r="BN446" s="64">
        <f t="shared" si="56"/>
        <v>33.839999999999996</v>
      </c>
      <c r="BO446" s="64">
        <f t="shared" si="57"/>
        <v>5.4632867132867136E-2</v>
      </c>
      <c r="BP446" s="64">
        <f t="shared" si="58"/>
        <v>5.7692307692307696E-2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7</v>
      </c>
      <c r="Y447" s="546">
        <f t="shared" si="54"/>
        <v>9.6</v>
      </c>
      <c r="Z447" s="36">
        <f>IFERROR(IF(Y447=0,"",ROUNDUP(Y447/H447,0)*0.00902),"")</f>
        <v>1.804E-2</v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10.106249999999999</v>
      </c>
      <c r="BN447" s="64">
        <f t="shared" si="56"/>
        <v>13.86</v>
      </c>
      <c r="BO447" s="64">
        <f t="shared" si="57"/>
        <v>1.10479797979798E-2</v>
      </c>
      <c r="BP447" s="64">
        <f t="shared" si="58"/>
        <v>1.5151515151515152E-2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10.928030303030303</v>
      </c>
      <c r="Y450" s="547">
        <f>IFERROR(Y444/H444,"0")+IFERROR(Y445/H445,"0")+IFERROR(Y446/H446,"0")+IFERROR(Y447/H447,"0")+IFERROR(Y448/H448,"0")+IFERROR(Y449/H449,"0")</f>
        <v>12</v>
      </c>
      <c r="Z450" s="547">
        <f>IFERROR(IF(Z444="",0,Z444),"0")+IFERROR(IF(Z445="",0,Z445),"0")+IFERROR(IF(Z446="",0,Z446),"0")+IFERROR(IF(Z447="",0,Z447),"0")+IFERROR(IF(Z448="",0,Z448),"0")+IFERROR(IF(Z449="",0,Z449),"0")</f>
        <v>0.13764000000000001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57</v>
      </c>
      <c r="Y451" s="547">
        <f>IFERROR(SUM(Y444:Y449),"0")</f>
        <v>62.4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50</v>
      </c>
      <c r="Y475" s="546">
        <f>IFERROR(IF(X475="",0,CEILING((X475/$H475),1)*$H475),"")</f>
        <v>50.400000000000006</v>
      </c>
      <c r="Z475" s="36">
        <f>IFERROR(IF(Y475=0,"",ROUNDUP(Y475/H475,0)*0.00902),"")</f>
        <v>0.10824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53.214285714285715</v>
      </c>
      <c r="BN475" s="64">
        <f>IFERROR(Y475*I475/H475,"0")</f>
        <v>53.64</v>
      </c>
      <c r="BO475" s="64">
        <f>IFERROR(1/J475*(X475/H475),"0")</f>
        <v>9.0187590187590191E-2</v>
      </c>
      <c r="BP475" s="64">
        <f>IFERROR(1/J475*(Y475/H475),"0")</f>
        <v>9.0909090909090912E-2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11.904761904761905</v>
      </c>
      <c r="Y476" s="547">
        <f>IFERROR(Y474/H474,"0")+IFERROR(Y475/H475,"0")</f>
        <v>12</v>
      </c>
      <c r="Z476" s="547">
        <f>IFERROR(IF(Z474="",0,Z474),"0")+IFERROR(IF(Z475="",0,Z475),"0")</f>
        <v>0.10824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50</v>
      </c>
      <c r="Y477" s="547">
        <f>IFERROR(SUM(Y474:Y475),"0")</f>
        <v>50.400000000000006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9605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9779.43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10186.181308375346</v>
      </c>
      <c r="Y493" s="547">
        <f>IFERROR(SUM(BN22:BN489),"0")</f>
        <v>10372.143999999998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18</v>
      </c>
      <c r="Y494" s="38">
        <f>ROUNDUP(SUM(BP22:BP489),0)</f>
        <v>18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10636.181308375346</v>
      </c>
      <c r="Y495" s="547">
        <f>GrossWeightTotalR+PalletQtyTotalR*25</f>
        <v>10822.143999999998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1928.8094859818546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1962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20.924760000000003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296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856.80000000000007</v>
      </c>
      <c r="E502" s="46">
        <f>IFERROR(Y86*1,"0")+IFERROR(Y87*1,"0")+IFERROR(Y88*1,"0")+IFERROR(Y92*1,"0")+IFERROR(Y93*1,"0")+IFERROR(Y94*1,"0")+IFERROR(Y95*1,"0")</f>
        <v>727.74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478.89</v>
      </c>
      <c r="G502" s="46">
        <f>IFERROR(Y125*1,"0")+IFERROR(Y126*1,"0")+IFERROR(Y130*1,"0")+IFERROR(Y131*1,"0")+IFERROR(Y135*1,"0")+IFERROR(Y136*1,"0")</f>
        <v>178.08</v>
      </c>
      <c r="H502" s="46">
        <f>IFERROR(Y141*1,"0")+IFERROR(Y142*1,"0")+IFERROR(Y146*1,"0")+IFERROR(Y147*1,"0")+IFERROR(Y148*1,"0")</f>
        <v>72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353.64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903.6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35.64</v>
      </c>
      <c r="L502" s="46">
        <f>IFERROR(Y250*1,"0")+IFERROR(Y251*1,"0")+IFERROR(Y252*1,"0")+IFERROR(Y253*1,"0")+IFERROR(Y254*1,"0")</f>
        <v>334.80000000000007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40.799999999999997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3472.9599999999991</v>
      </c>
      <c r="S502" s="46">
        <f>IFERROR(Y336*1,"0")+IFERROR(Y337*1,"0")+IFERROR(Y338*1,"0")</f>
        <v>176.40000000000003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1605</v>
      </c>
      <c r="U502" s="46">
        <f>IFERROR(Y369*1,"0")+IFERROR(Y370*1,"0")+IFERROR(Y374*1,"0")+IFERROR(Y375*1,"0")+IFERROR(Y379*1,"0")+IFERROR(Y380*1,"0")</f>
        <v>90.6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106.07999999999998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50.400000000000006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