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16E331-0E3E-44C8-BA89-74AE672CFA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Y441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93" i="1" l="1"/>
  <c r="BN93" i="1"/>
  <c r="Z93" i="1"/>
  <c r="BP131" i="1"/>
  <c r="BN131" i="1"/>
  <c r="Z131" i="1"/>
  <c r="BP135" i="1"/>
  <c r="BN135" i="1"/>
  <c r="Z135" i="1"/>
  <c r="BP170" i="1"/>
  <c r="BN170" i="1"/>
  <c r="Z170" i="1"/>
  <c r="BP205" i="1"/>
  <c r="BN205" i="1"/>
  <c r="Z205" i="1"/>
  <c r="BP242" i="1"/>
  <c r="BN242" i="1"/>
  <c r="Z242" i="1"/>
  <c r="BP274" i="1"/>
  <c r="BN274" i="1"/>
  <c r="Z274" i="1"/>
  <c r="BN308" i="1"/>
  <c r="Z308" i="1"/>
  <c r="BP310" i="1"/>
  <c r="BN310" i="1"/>
  <c r="Z310" i="1"/>
  <c r="BP348" i="1"/>
  <c r="BN348" i="1"/>
  <c r="Z348" i="1"/>
  <c r="BP392" i="1"/>
  <c r="BN392" i="1"/>
  <c r="Z392" i="1"/>
  <c r="BP430" i="1"/>
  <c r="BN430" i="1"/>
  <c r="Z430" i="1"/>
  <c r="BP462" i="1"/>
  <c r="BN462" i="1"/>
  <c r="Z462" i="1"/>
  <c r="Z30" i="1"/>
  <c r="BN30" i="1"/>
  <c r="Z53" i="1"/>
  <c r="BN53" i="1"/>
  <c r="BP60" i="1"/>
  <c r="BN60" i="1"/>
  <c r="BP74" i="1"/>
  <c r="BN74" i="1"/>
  <c r="Z74" i="1"/>
  <c r="BP108" i="1"/>
  <c r="BN108" i="1"/>
  <c r="Z108" i="1"/>
  <c r="BP160" i="1"/>
  <c r="BN160" i="1"/>
  <c r="Z160" i="1"/>
  <c r="BP193" i="1"/>
  <c r="BN193" i="1"/>
  <c r="Z193" i="1"/>
  <c r="BP222" i="1"/>
  <c r="BN222" i="1"/>
  <c r="Z222" i="1"/>
  <c r="BP260" i="1"/>
  <c r="BN260" i="1"/>
  <c r="Z260" i="1"/>
  <c r="BP298" i="1"/>
  <c r="BN298" i="1"/>
  <c r="Z298" i="1"/>
  <c r="BP331" i="1"/>
  <c r="BN331" i="1"/>
  <c r="Z331" i="1"/>
  <c r="BP336" i="1"/>
  <c r="BN336" i="1"/>
  <c r="Z336" i="1"/>
  <c r="BP374" i="1"/>
  <c r="BN374" i="1"/>
  <c r="Z374" i="1"/>
  <c r="BP411" i="1"/>
  <c r="BN411" i="1"/>
  <c r="Z411" i="1"/>
  <c r="BP440" i="1"/>
  <c r="BN440" i="1"/>
  <c r="Z440" i="1"/>
  <c r="BP444" i="1"/>
  <c r="BN444" i="1"/>
  <c r="Z444" i="1"/>
  <c r="BP484" i="1"/>
  <c r="BN484" i="1"/>
  <c r="Z484" i="1"/>
  <c r="BP125" i="1"/>
  <c r="BN125" i="1"/>
  <c r="Z125" i="1"/>
  <c r="BP148" i="1"/>
  <c r="BN148" i="1"/>
  <c r="Z148" i="1"/>
  <c r="Y155" i="1"/>
  <c r="BP154" i="1"/>
  <c r="BN154" i="1"/>
  <c r="Z154" i="1"/>
  <c r="Z155" i="1" s="1"/>
  <c r="BP158" i="1"/>
  <c r="BN158" i="1"/>
  <c r="Z158" i="1"/>
  <c r="BP166" i="1"/>
  <c r="BN166" i="1"/>
  <c r="Z166" i="1"/>
  <c r="BP187" i="1"/>
  <c r="BN187" i="1"/>
  <c r="Z187" i="1"/>
  <c r="BP191" i="1"/>
  <c r="BN191" i="1"/>
  <c r="Z191" i="1"/>
  <c r="BP203" i="1"/>
  <c r="BN203" i="1"/>
  <c r="Z203" i="1"/>
  <c r="BP215" i="1"/>
  <c r="BN215" i="1"/>
  <c r="Z215" i="1"/>
  <c r="BP220" i="1"/>
  <c r="BN220" i="1"/>
  <c r="Z220" i="1"/>
  <c r="BP228" i="1"/>
  <c r="BN228" i="1"/>
  <c r="Z228" i="1"/>
  <c r="BP253" i="1"/>
  <c r="BN253" i="1"/>
  <c r="Z253" i="1"/>
  <c r="BP269" i="1"/>
  <c r="BN269" i="1"/>
  <c r="Z269" i="1"/>
  <c r="BP294" i="1"/>
  <c r="BN294" i="1"/>
  <c r="Z294" i="1"/>
  <c r="BP304" i="1"/>
  <c r="BN304" i="1"/>
  <c r="Z304" i="1"/>
  <c r="J9" i="1"/>
  <c r="X492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Z62" i="1"/>
  <c r="BN62" i="1"/>
  <c r="Y70" i="1"/>
  <c r="Z68" i="1"/>
  <c r="BN68" i="1"/>
  <c r="Y69" i="1"/>
  <c r="Z72" i="1"/>
  <c r="BN72" i="1"/>
  <c r="Z76" i="1"/>
  <c r="BN76" i="1"/>
  <c r="Z87" i="1"/>
  <c r="BN87" i="1"/>
  <c r="Z95" i="1"/>
  <c r="BN95" i="1"/>
  <c r="Z102" i="1"/>
  <c r="BN102" i="1"/>
  <c r="Y105" i="1"/>
  <c r="Z114" i="1"/>
  <c r="BN114" i="1"/>
  <c r="Z120" i="1"/>
  <c r="Z121" i="1" s="1"/>
  <c r="BN120" i="1"/>
  <c r="BP120" i="1"/>
  <c r="Y121" i="1"/>
  <c r="BP142" i="1"/>
  <c r="BN142" i="1"/>
  <c r="Z142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4" i="1"/>
  <c r="BN224" i="1"/>
  <c r="Z224" i="1"/>
  <c r="BP244" i="1"/>
  <c r="BN244" i="1"/>
  <c r="Z244" i="1"/>
  <c r="BP262" i="1"/>
  <c r="BN262" i="1"/>
  <c r="Z262" i="1"/>
  <c r="BP290" i="1"/>
  <c r="BN290" i="1"/>
  <c r="Z290" i="1"/>
  <c r="BP300" i="1"/>
  <c r="BN300" i="1"/>
  <c r="Z300" i="1"/>
  <c r="BP312" i="1"/>
  <c r="BN312" i="1"/>
  <c r="Z312" i="1"/>
  <c r="BP323" i="1"/>
  <c r="BN323" i="1"/>
  <c r="Z323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BP432" i="1"/>
  <c r="BN432" i="1"/>
  <c r="Z432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150" i="1"/>
  <c r="Y149" i="1"/>
  <c r="Y314" i="1"/>
  <c r="BP308" i="1"/>
  <c r="BP318" i="1"/>
  <c r="BN318" i="1"/>
  <c r="Z318" i="1"/>
  <c r="BP322" i="1"/>
  <c r="BN322" i="1"/>
  <c r="Z322" i="1"/>
  <c r="Y333" i="1"/>
  <c r="BP329" i="1"/>
  <c r="BN329" i="1"/>
  <c r="Z329" i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BP454" i="1"/>
  <c r="BN454" i="1"/>
  <c r="Z454" i="1"/>
  <c r="BP470" i="1"/>
  <c r="BN470" i="1"/>
  <c r="Z470" i="1"/>
  <c r="BP474" i="1"/>
  <c r="BN474" i="1"/>
  <c r="Z474" i="1"/>
  <c r="Y320" i="1"/>
  <c r="Y319" i="1"/>
  <c r="Y376" i="1"/>
  <c r="Y472" i="1"/>
  <c r="Y471" i="1"/>
  <c r="Y31" i="1"/>
  <c r="Y43" i="1"/>
  <c r="BP61" i="1"/>
  <c r="BN61" i="1"/>
  <c r="Z61" i="1"/>
  <c r="Z63" i="1" s="1"/>
  <c r="BP73" i="1"/>
  <c r="BN73" i="1"/>
  <c r="Z73" i="1"/>
  <c r="BP81" i="1"/>
  <c r="BN81" i="1"/>
  <c r="Z81" i="1"/>
  <c r="Z82" i="1" s="1"/>
  <c r="Y83" i="1"/>
  <c r="BP136" i="1"/>
  <c r="BN136" i="1"/>
  <c r="Z136" i="1"/>
  <c r="Z137" i="1" s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Y167" i="1"/>
  <c r="Y77" i="1"/>
  <c r="Y89" i="1"/>
  <c r="BP86" i="1"/>
  <c r="BN86" i="1"/>
  <c r="Z86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Y138" i="1"/>
  <c r="BP171" i="1"/>
  <c r="BN171" i="1"/>
  <c r="Z171" i="1"/>
  <c r="Z173" i="1" s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Z270" i="1" s="1"/>
  <c r="Y270" i="1"/>
  <c r="BP311" i="1"/>
  <c r="BN311" i="1"/>
  <c r="Z311" i="1"/>
  <c r="BP337" i="1"/>
  <c r="BN337" i="1"/>
  <c r="Z337" i="1"/>
  <c r="Z339" i="1" s="1"/>
  <c r="Y339" i="1"/>
  <c r="E502" i="1"/>
  <c r="H9" i="1"/>
  <c r="B502" i="1"/>
  <c r="X493" i="1"/>
  <c r="X494" i="1"/>
  <c r="X496" i="1"/>
  <c r="Y24" i="1"/>
  <c r="Z27" i="1"/>
  <c r="BN27" i="1"/>
  <c r="Z29" i="1"/>
  <c r="BN29" i="1"/>
  <c r="C502" i="1"/>
  <c r="Z41" i="1"/>
  <c r="BN41" i="1"/>
  <c r="Y44" i="1"/>
  <c r="D502" i="1"/>
  <c r="Y58" i="1"/>
  <c r="Z52" i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Y137" i="1"/>
  <c r="Y143" i="1"/>
  <c r="BP147" i="1"/>
  <c r="BN147" i="1"/>
  <c r="Z147" i="1"/>
  <c r="Z149" i="1" s="1"/>
  <c r="Y168" i="1"/>
  <c r="BP161" i="1"/>
  <c r="BN161" i="1"/>
  <c r="Z161" i="1"/>
  <c r="Z167" i="1" s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BP324" i="1"/>
  <c r="BN324" i="1"/>
  <c r="Z324" i="1"/>
  <c r="Z326" i="1" s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BP309" i="1"/>
  <c r="BN309" i="1"/>
  <c r="Z309" i="1"/>
  <c r="Y313" i="1"/>
  <c r="BP317" i="1"/>
  <c r="BN317" i="1"/>
  <c r="Z317" i="1"/>
  <c r="Y327" i="1"/>
  <c r="BP330" i="1"/>
  <c r="BN330" i="1"/>
  <c r="Z330" i="1"/>
  <c r="Z332" i="1" s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Z441" i="1" s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465" i="1" l="1"/>
  <c r="Z376" i="1"/>
  <c r="Z319" i="1"/>
  <c r="Z313" i="1"/>
  <c r="Z132" i="1"/>
  <c r="Z396" i="1"/>
  <c r="Z57" i="1"/>
  <c r="Z31" i="1"/>
  <c r="Z230" i="1"/>
  <c r="Z199" i="1"/>
  <c r="Y494" i="1"/>
  <c r="Y496" i="1"/>
  <c r="Z476" i="1"/>
  <c r="Z413" i="1"/>
  <c r="Z351" i="1"/>
  <c r="Z295" i="1"/>
  <c r="Z450" i="1"/>
  <c r="Z305" i="1"/>
  <c r="Z77" i="1"/>
  <c r="Z43" i="1"/>
  <c r="Y493" i="1"/>
  <c r="Y495" i="1" s="1"/>
  <c r="Z456" i="1"/>
  <c r="Z211" i="1"/>
  <c r="X495" i="1"/>
  <c r="Z246" i="1"/>
  <c r="Z110" i="1"/>
  <c r="Z89" i="1"/>
  <c r="Z435" i="1"/>
  <c r="Y492" i="1"/>
  <c r="Z263" i="1"/>
  <c r="Z255" i="1"/>
  <c r="Z497" i="1" l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<sst xmlns="http://schemas.openxmlformats.org/spreadsheetml/2006/main" count="2367" uniqueCount="771">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</sst>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topLeftCell="A379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45960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0.54166666666666663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110</v>
      </c>
      <c r="Y40" s="546">
        <f>IFERROR(IF(X40="",0,CEILING((X40/$H40),1)*$H40),"")</f>
        <v>118.80000000000001</v>
      </c>
      <c r="Z40" s="36">
        <f>IFERROR(IF(Y40=0,"",ROUNDUP(Y40/H40,0)*0.01898),"")</f>
        <v>0.20877999999999999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114.43055555555554</v>
      </c>
      <c r="BN40" s="64">
        <f>IFERROR(Y40*I40/H40,"0")</f>
        <v>123.58499999999999</v>
      </c>
      <c r="BO40" s="64">
        <f>IFERROR(1/J40*(X40/H40),"0")</f>
        <v>0.15914351851851852</v>
      </c>
      <c r="BP40" s="64">
        <f>IFERROR(1/J40*(Y40/H40),"0")</f>
        <v>0.171875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10.185185185185185</v>
      </c>
      <c r="Y43" s="547">
        <f>IFERROR(Y40/H40,"0")+IFERROR(Y41/H41,"0")+IFERROR(Y42/H42,"0")</f>
        <v>11</v>
      </c>
      <c r="Z43" s="547">
        <f>IFERROR(IF(Z40="",0,Z40),"0")+IFERROR(IF(Z41="",0,Z41),"0")+IFERROR(IF(Z42="",0,Z42),"0")</f>
        <v>0.20877999999999999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110</v>
      </c>
      <c r="Y44" s="547">
        <f>IFERROR(SUM(Y40:Y42),"0")</f>
        <v>118.80000000000001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50</v>
      </c>
      <c r="Y60" s="546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4.6296296296296298</v>
      </c>
      <c r="Y63" s="547">
        <f>IFERROR(Y60/H60,"0")+IFERROR(Y61/H61,"0")+IFERROR(Y62/H62,"0")</f>
        <v>5</v>
      </c>
      <c r="Z63" s="547">
        <f>IFERROR(IF(Z60="",0,Z60),"0")+IFERROR(IF(Z61="",0,Z61),"0")+IFERROR(IF(Z62="",0,Z62),"0")</f>
        <v>9.4899999999999998E-2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50</v>
      </c>
      <c r="Y64" s="547">
        <f>IFERROR(SUM(Y60:Y62),"0")</f>
        <v>54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70</v>
      </c>
      <c r="Y86" s="546">
        <f>IFERROR(IF(X86="",0,CEILING((X86/$H86),1)*$H86),"")</f>
        <v>75.600000000000009</v>
      </c>
      <c r="Z86" s="36">
        <f>IFERROR(IF(Y86=0,"",ROUNDUP(Y86/H86,0)*0.01898),"")</f>
        <v>0.13286000000000001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72.819444444444429</v>
      </c>
      <c r="BN86" s="64">
        <f>IFERROR(Y86*I86/H86,"0")</f>
        <v>78.64500000000001</v>
      </c>
      <c r="BO86" s="64">
        <f>IFERROR(1/J86*(X86/H86),"0")</f>
        <v>0.10127314814814814</v>
      </c>
      <c r="BP86" s="64">
        <f>IFERROR(1/J86*(Y86/H86),"0")</f>
        <v>0.109375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6.481481481481481</v>
      </c>
      <c r="Y89" s="547">
        <f>IFERROR(Y86/H86,"0")+IFERROR(Y87/H87,"0")+IFERROR(Y88/H88,"0")</f>
        <v>7</v>
      </c>
      <c r="Z89" s="547">
        <f>IFERROR(IF(Z86="",0,Z86),"0")+IFERROR(IF(Z87="",0,Z87),"0")+IFERROR(IF(Z88="",0,Z88),"0")</f>
        <v>0.13286000000000001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70</v>
      </c>
      <c r="Y90" s="547">
        <f>IFERROR(SUM(Y86:Y88),"0")</f>
        <v>75.600000000000009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130</v>
      </c>
      <c r="Y92" s="546">
        <f>IFERROR(IF(X92="",0,CEILING((X92/$H92),1)*$H92),"")</f>
        <v>137.69999999999999</v>
      </c>
      <c r="Z92" s="36">
        <f>IFERROR(IF(Y92=0,"",ROUNDUP(Y92/H92,0)*0.01898),"")</f>
        <v>0.32266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138.32962962962964</v>
      </c>
      <c r="BN92" s="64">
        <f>IFERROR(Y92*I92/H92,"0")</f>
        <v>146.523</v>
      </c>
      <c r="BO92" s="64">
        <f>IFERROR(1/J92*(X92/H92),"0")</f>
        <v>0.25077160493827161</v>
      </c>
      <c r="BP92" s="64">
        <f>IFERROR(1/J92*(Y92/H92),"0")</f>
        <v>0.265625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16.049382716049383</v>
      </c>
      <c r="Y96" s="547">
        <f>IFERROR(Y92/H92,"0")+IFERROR(Y93/H93,"0")+IFERROR(Y94/H94,"0")+IFERROR(Y95/H95,"0")</f>
        <v>17</v>
      </c>
      <c r="Z96" s="547">
        <f>IFERROR(IF(Z92="",0,Z92),"0")+IFERROR(IF(Z93="",0,Z93),"0")+IFERROR(IF(Z94="",0,Z94),"0")+IFERROR(IF(Z95="",0,Z95),"0")</f>
        <v>0.32266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130</v>
      </c>
      <c r="Y97" s="547">
        <f>IFERROR(SUM(Y92:Y95),"0")</f>
        <v>137.69999999999999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90</v>
      </c>
      <c r="Y113" s="546">
        <f>IFERROR(IF(X113="",0,CEILING((X113/$H113),1)*$H113),"")</f>
        <v>97.199999999999989</v>
      </c>
      <c r="Z113" s="36">
        <f>IFERROR(IF(Y113=0,"",ROUNDUP(Y113/H113,0)*0.01898),"")</f>
        <v>0.22776000000000002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95.7</v>
      </c>
      <c r="BN113" s="64">
        <f>IFERROR(Y113*I113/H113,"0")</f>
        <v>103.35599999999998</v>
      </c>
      <c r="BO113" s="64">
        <f>IFERROR(1/J113*(X113/H113),"0")</f>
        <v>0.1736111111111111</v>
      </c>
      <c r="BP113" s="64">
        <f>IFERROR(1/J113*(Y113/H113),"0")</f>
        <v>0.1875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11.111111111111111</v>
      </c>
      <c r="Y117" s="547">
        <f>IFERROR(Y113/H113,"0")+IFERROR(Y114/H114,"0")+IFERROR(Y115/H115,"0")+IFERROR(Y116/H116,"0")</f>
        <v>12</v>
      </c>
      <c r="Z117" s="547">
        <f>IFERROR(IF(Z113="",0,Z113),"0")+IFERROR(IF(Z114="",0,Z114),"0")+IFERROR(IF(Z115="",0,Z115),"0")+IFERROR(IF(Z116="",0,Z116),"0")</f>
        <v>0.22776000000000002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90</v>
      </c>
      <c r="Y118" s="547">
        <f>IFERROR(SUM(Y113:Y116),"0")</f>
        <v>97.199999999999989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190</v>
      </c>
      <c r="Y292" s="546">
        <f t="shared" si="27"/>
        <v>194.4</v>
      </c>
      <c r="Z292" s="36">
        <f>IFERROR(IF(Y292=0,"",ROUNDUP(Y292/H292,0)*0.01898),"")</f>
        <v>0.34164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197.65277777777777</v>
      </c>
      <c r="BN292" s="64">
        <f t="shared" si="29"/>
        <v>202.22999999999996</v>
      </c>
      <c r="BO292" s="64">
        <f t="shared" si="30"/>
        <v>0.27488425925925924</v>
      </c>
      <c r="BP292" s="64">
        <f t="shared" si="31"/>
        <v>0.28125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17.592592592592592</v>
      </c>
      <c r="Y295" s="547">
        <f>IFERROR(Y289/H289,"0")+IFERROR(Y290/H290,"0")+IFERROR(Y291/H291,"0")+IFERROR(Y292/H292,"0")+IFERROR(Y293/H293,"0")+IFERROR(Y294/H294,"0")</f>
        <v>18</v>
      </c>
      <c r="Z295" s="547">
        <f>IFERROR(IF(Z289="",0,Z289),"0")+IFERROR(IF(Z290="",0,Z290),"0")+IFERROR(IF(Z291="",0,Z291),"0")+IFERROR(IF(Z292="",0,Z292),"0")+IFERROR(IF(Z293="",0,Z293),"0")+IFERROR(IF(Z294="",0,Z294),"0")</f>
        <v>0.34164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190</v>
      </c>
      <c r="Y296" s="547">
        <f>IFERROR(SUM(Y289:Y294),"0")</f>
        <v>194.4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130</v>
      </c>
      <c r="Y298" s="546">
        <f t="shared" ref="Y298:Y304" si="32">IFERROR(IF(X298="",0,CEILING((X298/$H298),1)*$H298),"")</f>
        <v>130.20000000000002</v>
      </c>
      <c r="Z298" s="36">
        <f>IFERROR(IF(Y298=0,"",ROUNDUP(Y298/H298,0)*0.00902),"")</f>
        <v>0.27961999999999998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138.35714285714286</v>
      </c>
      <c r="BN298" s="64">
        <f t="shared" ref="BN298:BN304" si="34">IFERROR(Y298*I298/H298,"0")</f>
        <v>138.57</v>
      </c>
      <c r="BO298" s="64">
        <f t="shared" ref="BO298:BO304" si="35">IFERROR(1/J298*(X298/H298),"0")</f>
        <v>0.23448773448773449</v>
      </c>
      <c r="BP298" s="64">
        <f t="shared" ref="BP298:BP304" si="36">IFERROR(1/J298*(Y298/H298),"0")</f>
        <v>0.23484848484848489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120</v>
      </c>
      <c r="Y299" s="546">
        <f t="shared" si="32"/>
        <v>121.80000000000001</v>
      </c>
      <c r="Z299" s="36">
        <f>IFERROR(IF(Y299=0,"",ROUNDUP(Y299/H299,0)*0.00902),"")</f>
        <v>0.26158000000000003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127.71428571428571</v>
      </c>
      <c r="BN299" s="64">
        <f t="shared" si="34"/>
        <v>129.63</v>
      </c>
      <c r="BO299" s="64">
        <f t="shared" si="35"/>
        <v>0.21645021645021645</v>
      </c>
      <c r="BP299" s="64">
        <f t="shared" si="36"/>
        <v>0.2196969696969697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59.523809523809518</v>
      </c>
      <c r="Y305" s="547">
        <f>IFERROR(Y298/H298,"0")+IFERROR(Y299/H299,"0")+IFERROR(Y300/H300,"0")+IFERROR(Y301/H301,"0")+IFERROR(Y302/H302,"0")+IFERROR(Y303/H303,"0")+IFERROR(Y304/H304,"0")</f>
        <v>60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0.54120000000000001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250</v>
      </c>
      <c r="Y306" s="547">
        <f>IFERROR(SUM(Y298:Y304),"0")</f>
        <v>252.00000000000003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700</v>
      </c>
      <c r="Y308" s="546">
        <f>IFERROR(IF(X308="",0,CEILING((X308/$H308),1)*$H308),"")</f>
        <v>702</v>
      </c>
      <c r="Z308" s="36">
        <f>IFERROR(IF(Y308=0,"",ROUNDUP(Y308/H308,0)*0.01898),"")</f>
        <v>1.7081999999999999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746.03846153846155</v>
      </c>
      <c r="BN308" s="64">
        <f>IFERROR(Y308*I308/H308,"0")</f>
        <v>748.17000000000007</v>
      </c>
      <c r="BO308" s="64">
        <f>IFERROR(1/J308*(X308/H308),"0")</f>
        <v>1.4022435897435899</v>
      </c>
      <c r="BP308" s="64">
        <f>IFERROR(1/J308*(Y308/H308),"0")</f>
        <v>1.40625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89.743589743589752</v>
      </c>
      <c r="Y313" s="547">
        <f>IFERROR(Y308/H308,"0")+IFERROR(Y309/H309,"0")+IFERROR(Y310/H310,"0")+IFERROR(Y311/H311,"0")+IFERROR(Y312/H312,"0")</f>
        <v>90</v>
      </c>
      <c r="Z313" s="547">
        <f>IFERROR(IF(Z308="",0,Z308),"0")+IFERROR(IF(Z309="",0,Z309),"0")+IFERROR(IF(Z310="",0,Z310),"0")+IFERROR(IF(Z311="",0,Z311),"0")+IFERROR(IF(Z312="",0,Z312),"0")</f>
        <v>1.7081999999999999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700</v>
      </c>
      <c r="Y314" s="547">
        <f>IFERROR(SUM(Y308:Y312),"0")</f>
        <v>702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hidden="1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90</v>
      </c>
      <c r="Y336" s="546">
        <f>IFERROR(IF(X336="",0,CEILING((X336/$H336),1)*$H336),"")</f>
        <v>97.199999999999989</v>
      </c>
      <c r="Z336" s="36">
        <f>IFERROR(IF(Y336=0,"",ROUNDUP(Y336/H336,0)*0.01898),"")</f>
        <v>0.22776000000000002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95.76666666666668</v>
      </c>
      <c r="BN336" s="64">
        <f>IFERROR(Y336*I336/H336,"0")</f>
        <v>103.42799999999998</v>
      </c>
      <c r="BO336" s="64">
        <f>IFERROR(1/J336*(X336/H336),"0")</f>
        <v>0.1736111111111111</v>
      </c>
      <c r="BP336" s="64">
        <f>IFERROR(1/J336*(Y336/H336),"0")</f>
        <v>0.1875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11.111111111111111</v>
      </c>
      <c r="Y339" s="547">
        <f>IFERROR(Y336/H336,"0")+IFERROR(Y337/H337,"0")+IFERROR(Y338/H338,"0")</f>
        <v>12</v>
      </c>
      <c r="Z339" s="547">
        <f>IFERROR(IF(Z336="",0,Z336),"0")+IFERROR(IF(Z337="",0,Z337),"0")+IFERROR(IF(Z338="",0,Z338),"0")</f>
        <v>0.22776000000000002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90</v>
      </c>
      <c r="Y340" s="547">
        <f>IFERROR(SUM(Y336:Y338),"0")</f>
        <v>97.199999999999989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45</v>
      </c>
      <c r="Y344" s="546">
        <f t="shared" ref="Y344:Y350" si="37">IFERROR(IF(X344="",0,CEILING((X344/$H344),1)*$H344),"")</f>
        <v>45</v>
      </c>
      <c r="Z344" s="36">
        <f>IFERROR(IF(Y344=0,"",ROUNDUP(Y344/H344,0)*0.02175),"")</f>
        <v>6.5250000000000002E-2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46.440000000000005</v>
      </c>
      <c r="BN344" s="64">
        <f t="shared" ref="BN344:BN350" si="39">IFERROR(Y344*I344/H344,"0")</f>
        <v>46.440000000000005</v>
      </c>
      <c r="BO344" s="64">
        <f t="shared" ref="BO344:BO350" si="40">IFERROR(1/J344*(X344/H344),"0")</f>
        <v>6.25E-2</v>
      </c>
      <c r="BP344" s="64">
        <f t="shared" ref="BP344:BP350" si="41">IFERROR(1/J344*(Y344/H344),"0")</f>
        <v>6.25E-2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3</v>
      </c>
      <c r="Y351" s="547">
        <f>IFERROR(Y344/H344,"0")+IFERROR(Y345/H345,"0")+IFERROR(Y346/H346,"0")+IFERROR(Y347/H347,"0")+IFERROR(Y348/H348,"0")+IFERROR(Y349/H349,"0")+IFERROR(Y350/H350,"0")</f>
        <v>3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6.5250000000000002E-2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45</v>
      </c>
      <c r="Y352" s="547">
        <f>IFERROR(SUM(Y344:Y350),"0")</f>
        <v>45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1200</v>
      </c>
      <c r="Y354" s="546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80</v>
      </c>
      <c r="Y356" s="547">
        <f>IFERROR(Y354/H354,"0")+IFERROR(Y355/H355,"0")</f>
        <v>80</v>
      </c>
      <c r="Z356" s="547">
        <f>IFERROR(IF(Z354="",0,Z354),"0")+IFERROR(IF(Z355="",0,Z355),"0")</f>
        <v>1.7399999999999998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1200</v>
      </c>
      <c r="Y357" s="547">
        <f>IFERROR(SUM(Y354:Y355),"0")</f>
        <v>1200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250</v>
      </c>
      <c r="Y379" s="546">
        <f>IFERROR(IF(X379="",0,CEILING((X379/$H379),1)*$H379),"")</f>
        <v>252</v>
      </c>
      <c r="Z379" s="36">
        <f>IFERROR(IF(Y379=0,"",ROUNDUP(Y379/H379,0)*0.01898),"")</f>
        <v>0.53144000000000002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264.41666666666669</v>
      </c>
      <c r="BN379" s="64">
        <f>IFERROR(Y379*I379/H379,"0")</f>
        <v>266.53199999999998</v>
      </c>
      <c r="BO379" s="64">
        <f>IFERROR(1/J379*(X379/H379),"0")</f>
        <v>0.43402777777777779</v>
      </c>
      <c r="BP379" s="64">
        <f>IFERROR(1/J379*(Y379/H379),"0")</f>
        <v>0.4375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27.777777777777779</v>
      </c>
      <c r="Y381" s="547">
        <f>IFERROR(Y379/H379,"0")+IFERROR(Y380/H380,"0")</f>
        <v>28</v>
      </c>
      <c r="Z381" s="547">
        <f>IFERROR(IF(Z379="",0,Z379),"0")+IFERROR(IF(Z380="",0,Z380),"0")</f>
        <v>0.53144000000000002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250</v>
      </c>
      <c r="Y382" s="547">
        <f>IFERROR(SUM(Y379:Y380),"0")</f>
        <v>252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30</v>
      </c>
      <c r="Y389" s="546">
        <f t="shared" si="42"/>
        <v>32.400000000000006</v>
      </c>
      <c r="Z389" s="36">
        <f>IFERROR(IF(Y389=0,"",ROUNDUP(Y389/H389,0)*0.00902),"")</f>
        <v>5.4120000000000001E-2</v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31.166666666666668</v>
      </c>
      <c r="BN389" s="64">
        <f t="shared" si="44"/>
        <v>33.660000000000004</v>
      </c>
      <c r="BO389" s="64">
        <f t="shared" si="45"/>
        <v>4.208754208754209E-2</v>
      </c>
      <c r="BP389" s="64">
        <f t="shared" si="46"/>
        <v>4.5454545454545463E-2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5.5555555555555554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6.0000000000000009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5.4120000000000001E-2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30</v>
      </c>
      <c r="Y397" s="547">
        <f>IFERROR(SUM(Y386:Y395),"0")</f>
        <v>32.400000000000006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60</v>
      </c>
      <c r="Y409" s="546">
        <f>IFERROR(IF(X409="",0,CEILING((X409/$H409),1)*$H409),"")</f>
        <v>64.800000000000011</v>
      </c>
      <c r="Z409" s="36">
        <f>IFERROR(IF(Y409=0,"",ROUNDUP(Y409/H409,0)*0.00902),"")</f>
        <v>0.10824</v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62.333333333333336</v>
      </c>
      <c r="BN409" s="64">
        <f>IFERROR(Y409*I409/H409,"0")</f>
        <v>67.320000000000007</v>
      </c>
      <c r="BO409" s="64">
        <f>IFERROR(1/J409*(X409/H409),"0")</f>
        <v>8.4175084175084181E-2</v>
      </c>
      <c r="BP409" s="64">
        <f>IFERROR(1/J409*(Y409/H409),"0")</f>
        <v>9.0909090909090925E-2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11.111111111111111</v>
      </c>
      <c r="Y413" s="547">
        <f>IFERROR(Y409/H409,"0")+IFERROR(Y410/H410,"0")+IFERROR(Y411/H411,"0")+IFERROR(Y412/H412,"0")</f>
        <v>12.000000000000002</v>
      </c>
      <c r="Z413" s="547">
        <f>IFERROR(IF(Z409="",0,Z409),"0")+IFERROR(IF(Z410="",0,Z410),"0")+IFERROR(IF(Z411="",0,Z411),"0")+IFERROR(IF(Z412="",0,Z412),"0")</f>
        <v>0.10824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60</v>
      </c>
      <c r="Y414" s="547">
        <f>IFERROR(SUM(Y409:Y412),"0")</f>
        <v>64.800000000000011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30</v>
      </c>
      <c r="Y428" s="546">
        <f t="shared" si="48"/>
        <v>31.68</v>
      </c>
      <c r="Z428" s="36">
        <f t="shared" si="49"/>
        <v>7.1760000000000004E-2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32.04545454545454</v>
      </c>
      <c r="BN428" s="64">
        <f t="shared" si="51"/>
        <v>33.839999999999996</v>
      </c>
      <c r="BO428" s="64">
        <f t="shared" si="52"/>
        <v>5.4632867132867136E-2</v>
      </c>
      <c r="BP428" s="64">
        <f t="shared" si="53"/>
        <v>5.7692307692307696E-2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5.6818181818181817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6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7.1760000000000004E-2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30</v>
      </c>
      <c r="Y436" s="547">
        <f>IFERROR(SUM(Y423:Y434),"0")</f>
        <v>31.68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250</v>
      </c>
      <c r="Y438" s="546">
        <f>IFERROR(IF(X438="",0,CEILING((X438/$H438),1)*$H438),"")</f>
        <v>253.44</v>
      </c>
      <c r="Z438" s="36">
        <f>IFERROR(IF(Y438=0,"",ROUNDUP(Y438/H438,0)*0.01196),"")</f>
        <v>0.57408000000000003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267.04545454545456</v>
      </c>
      <c r="BN438" s="64">
        <f>IFERROR(Y438*I438/H438,"0")</f>
        <v>270.71999999999997</v>
      </c>
      <c r="BO438" s="64">
        <f>IFERROR(1/J438*(X438/H438),"0")</f>
        <v>0.45527389277389274</v>
      </c>
      <c r="BP438" s="64">
        <f>IFERROR(1/J438*(Y438/H438),"0")</f>
        <v>0.46153846153846156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47.348484848484844</v>
      </c>
      <c r="Y441" s="547">
        <f>IFERROR(Y438/H438,"0")+IFERROR(Y439/H439,"0")+IFERROR(Y440/H440,"0")</f>
        <v>48</v>
      </c>
      <c r="Z441" s="547">
        <f>IFERROR(IF(Z438="",0,Z438),"0")+IFERROR(IF(Z439="",0,Z439),"0")+IFERROR(IF(Z440="",0,Z440),"0")</f>
        <v>0.57408000000000003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250</v>
      </c>
      <c r="Y442" s="547">
        <f>IFERROR(SUM(Y438:Y440),"0")</f>
        <v>253.44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60</v>
      </c>
      <c r="Y444" s="546">
        <f t="shared" ref="Y444:Y449" si="54">IFERROR(IF(X444="",0,CEILING((X444/$H444),1)*$H444),"")</f>
        <v>63.36</v>
      </c>
      <c r="Z444" s="36">
        <f>IFERROR(IF(Y444=0,"",ROUNDUP(Y444/H444,0)*0.01196),"")</f>
        <v>0.14352000000000001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64.090909090909079</v>
      </c>
      <c r="BN444" s="64">
        <f t="shared" ref="BN444:BN449" si="56">IFERROR(Y444*I444/H444,"0")</f>
        <v>67.679999999999993</v>
      </c>
      <c r="BO444" s="64">
        <f t="shared" ref="BO444:BO449" si="57">IFERROR(1/J444*(X444/H444),"0")</f>
        <v>0.10926573426573427</v>
      </c>
      <c r="BP444" s="64">
        <f t="shared" ref="BP444:BP449" si="58">IFERROR(1/J444*(Y444/H444),"0")</f>
        <v>0.11538461538461539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11.363636363636363</v>
      </c>
      <c r="Y450" s="547">
        <f>IFERROR(Y444/H444,"0")+IFERROR(Y445/H445,"0")+IFERROR(Y446/H446,"0")+IFERROR(Y447/H447,"0")+IFERROR(Y448/H448,"0")+IFERROR(Y449/H449,"0")</f>
        <v>12</v>
      </c>
      <c r="Z450" s="547">
        <f>IFERROR(IF(Z444="",0,Z444),"0")+IFERROR(IF(Z445="",0,Z445),"0")+IFERROR(IF(Z446="",0,Z446),"0")+IFERROR(IF(Z447="",0,Z447),"0")+IFERROR(IF(Z448="",0,Z448),"0")+IFERROR(IF(Z449="",0,Z449),"0")</f>
        <v>0.14352000000000001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60</v>
      </c>
      <c r="Y451" s="547">
        <f>IFERROR(SUM(Y444:Y449),"0")</f>
        <v>63.36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30</v>
      </c>
      <c r="Y463" s="546">
        <f>IFERROR(IF(X463="",0,CEILING((X463/$H463),1)*$H463),"")</f>
        <v>36</v>
      </c>
      <c r="Z463" s="36">
        <f>IFERROR(IF(Y463=0,"",ROUNDUP(Y463/H463,0)*0.01898),"")</f>
        <v>5.6940000000000004E-2</v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31.087500000000002</v>
      </c>
      <c r="BN463" s="64">
        <f>IFERROR(Y463*I463/H463,"0")</f>
        <v>37.305</v>
      </c>
      <c r="BO463" s="64">
        <f>IFERROR(1/J463*(X463/H463),"0")</f>
        <v>3.90625E-2</v>
      </c>
      <c r="BP463" s="64">
        <f>IFERROR(1/J463*(Y463/H463),"0")</f>
        <v>4.6875E-2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2.5</v>
      </c>
      <c r="Y465" s="547">
        <f>IFERROR(Y461/H461,"0")+IFERROR(Y462/H462,"0")+IFERROR(Y463/H463,"0")+IFERROR(Y464/H464,"0")</f>
        <v>3</v>
      </c>
      <c r="Z465" s="547">
        <f>IFERROR(IF(Z461="",0,Z461),"0")+IFERROR(IF(Z462="",0,Z462),"0")+IFERROR(IF(Z463="",0,Z463),"0")+IFERROR(IF(Z464="",0,Z464),"0")</f>
        <v>5.6940000000000004E-2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30</v>
      </c>
      <c r="Y466" s="547">
        <f>IFERROR(SUM(Y461:Y464),"0")</f>
        <v>36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3635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3707.5800000000004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3815.8488379213377</v>
      </c>
      <c r="Y493" s="547">
        <f>IFERROR(SUM(BN22:BN489),"0")</f>
        <v>3892.2089999999998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7</v>
      </c>
      <c r="Y494" s="38">
        <f>ROUNDUP(SUM(BP22:BP489),0)</f>
        <v>7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3990.8488379213377</v>
      </c>
      <c r="Y495" s="547">
        <f>GrossWeightTotalR+PalletQtyTotalR*25</f>
        <v>4067.2089999999998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420.76627693294358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430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7.151110000000001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118.80000000000001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54</v>
      </c>
      <c r="E502" s="46">
        <f>IFERROR(Y86*1,"0")+IFERROR(Y87*1,"0")+IFERROR(Y88*1,"0")+IFERROR(Y92*1,"0")+IFERROR(Y93*1,"0")+IFERROR(Y94*1,"0")+IFERROR(Y95*1,"0")</f>
        <v>213.3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97.199999999999989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1148.4000000000001</v>
      </c>
      <c r="S502" s="46">
        <f>IFERROR(Y336*1,"0")+IFERROR(Y337*1,"0")+IFERROR(Y338*1,"0")</f>
        <v>97.199999999999989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1245</v>
      </c>
      <c r="U502" s="46">
        <f>IFERROR(Y369*1,"0")+IFERROR(Y370*1,"0")+IFERROR(Y374*1,"0")+IFERROR(Y375*1,"0")+IFERROR(Y379*1,"0")+IFERROR(Y380*1,"0")</f>
        <v>252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32.400000000000006</v>
      </c>
      <c r="W502" s="46">
        <f>IFERROR(Y405*1,"0")+IFERROR(Y409*1,"0")+IFERROR(Y410*1,"0")+IFERROR(Y411*1,"0")+IFERROR(Y412*1,"0")</f>
        <v>64.800000000000011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348.48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36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0,19"/>
        <filter val="11,11"/>
        <filter val="11,36"/>
        <filter val="110,00"/>
        <filter val="120,00"/>
        <filter val="130,00"/>
        <filter val="16,05"/>
        <filter val="17,59"/>
        <filter val="190,00"/>
        <filter val="2,50"/>
        <filter val="250,00"/>
        <filter val="27,78"/>
        <filter val="3 635,00"/>
        <filter val="3 815,85"/>
        <filter val="3 990,85"/>
        <filter val="3,00"/>
        <filter val="30,00"/>
        <filter val="4,63"/>
        <filter val="420,77"/>
        <filter val="45,00"/>
        <filter val="47,35"/>
        <filter val="5,56"/>
        <filter val="5,68"/>
        <filter val="50,00"/>
        <filter val="59,52"/>
        <filter val="6,48"/>
        <filter val="60,00"/>
        <filter val="7"/>
        <filter val="70,00"/>
        <filter val="700,00"/>
        <filter val="80,00"/>
        <filter val="89,74"/>
        <filter val="90,00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