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Ост КИ филиалы\"/>
    </mc:Choice>
  </mc:AlternateContent>
  <xr:revisionPtr revIDLastSave="0" documentId="13_ncr:1_{E6A991FB-9C0C-4D7E-9630-6C7F42F0C2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R7" i="1" s="1"/>
  <c r="Q8" i="1"/>
  <c r="V8" i="1" s="1"/>
  <c r="Q9" i="1"/>
  <c r="Q10" i="1"/>
  <c r="Q11" i="1"/>
  <c r="Q12" i="1"/>
  <c r="Q13" i="1"/>
  <c r="Q14" i="1"/>
  <c r="Q15" i="1"/>
  <c r="R15" i="1" s="1"/>
  <c r="Q16" i="1"/>
  <c r="Q17" i="1"/>
  <c r="Q18" i="1"/>
  <c r="Q19" i="1"/>
  <c r="Q20" i="1"/>
  <c r="R20" i="1" s="1"/>
  <c r="Q21" i="1"/>
  <c r="Q22" i="1"/>
  <c r="Q23" i="1"/>
  <c r="Q24" i="1"/>
  <c r="Q25" i="1"/>
  <c r="Q26" i="1"/>
  <c r="Q27" i="1"/>
  <c r="R27" i="1" s="1"/>
  <c r="Q28" i="1"/>
  <c r="Q29" i="1"/>
  <c r="Q30" i="1"/>
  <c r="R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R43" i="1" s="1"/>
  <c r="Q44" i="1"/>
  <c r="Q45" i="1"/>
  <c r="Q46" i="1"/>
  <c r="R46" i="1" s="1"/>
  <c r="Q47" i="1"/>
  <c r="Q48" i="1"/>
  <c r="Q49" i="1"/>
  <c r="R49" i="1" s="1"/>
  <c r="Q50" i="1"/>
  <c r="Q51" i="1"/>
  <c r="Q52" i="1"/>
  <c r="Q53" i="1"/>
  <c r="U53" i="1" s="1"/>
  <c r="Q54" i="1"/>
  <c r="R54" i="1" s="1"/>
  <c r="Q55" i="1"/>
  <c r="AF55" i="1" s="1"/>
  <c r="Q56" i="1"/>
  <c r="Q57" i="1"/>
  <c r="Q58" i="1"/>
  <c r="Q59" i="1"/>
  <c r="Q60" i="1"/>
  <c r="Q61" i="1"/>
  <c r="AF61" i="1" s="1"/>
  <c r="Q62" i="1"/>
  <c r="Q63" i="1"/>
  <c r="AF63" i="1" s="1"/>
  <c r="Q64" i="1"/>
  <c r="Q65" i="1"/>
  <c r="AF65" i="1" s="1"/>
  <c r="Q66" i="1"/>
  <c r="U66" i="1" s="1"/>
  <c r="Q67" i="1"/>
  <c r="Q68" i="1"/>
  <c r="Q69" i="1"/>
  <c r="Q70" i="1"/>
  <c r="Q71" i="1"/>
  <c r="Q72" i="1"/>
  <c r="Q73" i="1"/>
  <c r="Q74" i="1"/>
  <c r="Q75" i="1"/>
  <c r="R75" i="1" s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U89" i="1" s="1"/>
  <c r="Q90" i="1"/>
  <c r="Q91" i="1"/>
  <c r="R91" i="1" s="1"/>
  <c r="AF91" i="1" s="1"/>
  <c r="Q92" i="1"/>
  <c r="Q93" i="1"/>
  <c r="V93" i="1" s="1"/>
  <c r="Q94" i="1"/>
  <c r="Q95" i="1"/>
  <c r="V95" i="1" s="1"/>
  <c r="Q96" i="1"/>
  <c r="Q97" i="1"/>
  <c r="V97" i="1" s="1"/>
  <c r="Q98" i="1"/>
  <c r="Q6" i="1"/>
  <c r="R6" i="1" s="1"/>
  <c r="AF6" i="1" s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57" i="1" l="1"/>
  <c r="AF57" i="1" s="1"/>
  <c r="R59" i="1"/>
  <c r="U59" i="1" s="1"/>
  <c r="R95" i="1"/>
  <c r="AF95" i="1" s="1"/>
  <c r="R93" i="1"/>
  <c r="AF93" i="1" s="1"/>
  <c r="AF97" i="1"/>
  <c r="V98" i="1"/>
  <c r="AF98" i="1"/>
  <c r="V96" i="1"/>
  <c r="AF96" i="1"/>
  <c r="V94" i="1"/>
  <c r="R94" i="1"/>
  <c r="AF94" i="1" s="1"/>
  <c r="V92" i="1"/>
  <c r="R92" i="1"/>
  <c r="AF92" i="1" s="1"/>
  <c r="R90" i="1"/>
  <c r="AF90" i="1" s="1"/>
  <c r="AF88" i="1"/>
  <c r="R86" i="1"/>
  <c r="AF86" i="1" s="1"/>
  <c r="AF84" i="1"/>
  <c r="AF82" i="1"/>
  <c r="R80" i="1"/>
  <c r="AF80" i="1" s="1"/>
  <c r="R78" i="1"/>
  <c r="AF78" i="1" s="1"/>
  <c r="R76" i="1"/>
  <c r="AF76" i="1" s="1"/>
  <c r="R74" i="1"/>
  <c r="AF74" i="1" s="1"/>
  <c r="R64" i="1"/>
  <c r="AF64" i="1" s="1"/>
  <c r="R62" i="1"/>
  <c r="AF62" i="1" s="1"/>
  <c r="R60" i="1"/>
  <c r="AF60" i="1" s="1"/>
  <c r="AF58" i="1"/>
  <c r="U56" i="1"/>
  <c r="AF56" i="1"/>
  <c r="AF54" i="1"/>
  <c r="U24" i="1"/>
  <c r="AF10" i="1"/>
  <c r="R14" i="1"/>
  <c r="AF14" i="1" s="1"/>
  <c r="R18" i="1"/>
  <c r="AF18" i="1" s="1"/>
  <c r="R22" i="1"/>
  <c r="AF22" i="1" s="1"/>
  <c r="AF26" i="1"/>
  <c r="AF30" i="1"/>
  <c r="R34" i="1"/>
  <c r="AF34" i="1" s="1"/>
  <c r="R38" i="1"/>
  <c r="AF38" i="1" s="1"/>
  <c r="R42" i="1"/>
  <c r="AF42" i="1" s="1"/>
  <c r="AF46" i="1"/>
  <c r="R50" i="1"/>
  <c r="AF50" i="1" s="1"/>
  <c r="R68" i="1"/>
  <c r="AF68" i="1" s="1"/>
  <c r="AF72" i="1"/>
  <c r="R8" i="1"/>
  <c r="AF8" i="1" s="1"/>
  <c r="R12" i="1"/>
  <c r="AF12" i="1" s="1"/>
  <c r="R16" i="1"/>
  <c r="AF16" i="1" s="1"/>
  <c r="AF20" i="1"/>
  <c r="AF24" i="1"/>
  <c r="R28" i="1"/>
  <c r="AF28" i="1" s="1"/>
  <c r="AF32" i="1"/>
  <c r="R36" i="1"/>
  <c r="AF36" i="1" s="1"/>
  <c r="R40" i="1"/>
  <c r="AF40" i="1" s="1"/>
  <c r="AF44" i="1"/>
  <c r="R48" i="1"/>
  <c r="AF48" i="1" s="1"/>
  <c r="AF52" i="1"/>
  <c r="R70" i="1"/>
  <c r="AF70" i="1" s="1"/>
  <c r="AF7" i="1"/>
  <c r="AF9" i="1"/>
  <c r="R11" i="1"/>
  <c r="AF11" i="1" s="1"/>
  <c r="R13" i="1"/>
  <c r="AF13" i="1" s="1"/>
  <c r="AF15" i="1"/>
  <c r="R17" i="1"/>
  <c r="AF17" i="1" s="1"/>
  <c r="AF19" i="1"/>
  <c r="R21" i="1"/>
  <c r="AF21" i="1" s="1"/>
  <c r="R23" i="1"/>
  <c r="AF23" i="1" s="1"/>
  <c r="AF25" i="1"/>
  <c r="AF27" i="1"/>
  <c r="R29" i="1"/>
  <c r="AF29" i="1" s="1"/>
  <c r="R31" i="1"/>
  <c r="AF31" i="1" s="1"/>
  <c r="R33" i="1"/>
  <c r="AF33" i="1" s="1"/>
  <c r="R35" i="1"/>
  <c r="AF35" i="1" s="1"/>
  <c r="AF37" i="1"/>
  <c r="R39" i="1"/>
  <c r="AF39" i="1" s="1"/>
  <c r="R41" i="1"/>
  <c r="AF41" i="1" s="1"/>
  <c r="AF43" i="1"/>
  <c r="AF45" i="1"/>
  <c r="AF47" i="1"/>
  <c r="AF49" i="1"/>
  <c r="R51" i="1"/>
  <c r="AF51" i="1" s="1"/>
  <c r="AF67" i="1"/>
  <c r="R69" i="1"/>
  <c r="AF69" i="1" s="1"/>
  <c r="R71" i="1"/>
  <c r="AF71" i="1" s="1"/>
  <c r="R73" i="1"/>
  <c r="AF73" i="1" s="1"/>
  <c r="AF75" i="1"/>
  <c r="R77" i="1"/>
  <c r="AF77" i="1" s="1"/>
  <c r="AF79" i="1"/>
  <c r="AF81" i="1"/>
  <c r="R83" i="1"/>
  <c r="AF83" i="1" s="1"/>
  <c r="R85" i="1"/>
  <c r="AF85" i="1" s="1"/>
  <c r="R87" i="1"/>
  <c r="AF87" i="1" s="1"/>
  <c r="U91" i="1"/>
  <c r="U65" i="1"/>
  <c r="U63" i="1"/>
  <c r="U61" i="1"/>
  <c r="U55" i="1"/>
  <c r="U6" i="1"/>
  <c r="U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9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6" i="1"/>
  <c r="U97" i="1"/>
  <c r="Q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AF59" i="1" l="1"/>
  <c r="AF5" i="1" s="1"/>
  <c r="U8" i="1"/>
  <c r="U93" i="1"/>
  <c r="U57" i="1"/>
  <c r="U40" i="1"/>
  <c r="U70" i="1"/>
  <c r="U9" i="1"/>
  <c r="U17" i="1"/>
  <c r="U25" i="1"/>
  <c r="U33" i="1"/>
  <c r="U41" i="1"/>
  <c r="U49" i="1"/>
  <c r="U71" i="1"/>
  <c r="U79" i="1"/>
  <c r="U87" i="1"/>
  <c r="U95" i="1"/>
  <c r="R5" i="1"/>
  <c r="U13" i="1"/>
  <c r="U21" i="1"/>
  <c r="U29" i="1"/>
  <c r="U37" i="1"/>
  <c r="U45" i="1"/>
  <c r="U67" i="1"/>
  <c r="U75" i="1"/>
  <c r="U83" i="1"/>
  <c r="U16" i="1"/>
  <c r="U32" i="1"/>
  <c r="U48" i="1"/>
  <c r="U54" i="1"/>
  <c r="U58" i="1"/>
  <c r="U60" i="1"/>
  <c r="U62" i="1"/>
  <c r="U64" i="1"/>
  <c r="U12" i="1"/>
  <c r="U20" i="1"/>
  <c r="U28" i="1"/>
  <c r="U36" i="1"/>
  <c r="U44" i="1"/>
  <c r="U52" i="1"/>
  <c r="U92" i="1"/>
  <c r="U98" i="1"/>
  <c r="U7" i="1"/>
  <c r="U11" i="1"/>
  <c r="U15" i="1"/>
  <c r="U19" i="1"/>
  <c r="U23" i="1"/>
  <c r="U27" i="1"/>
  <c r="U31" i="1"/>
  <c r="U35" i="1"/>
  <c r="U39" i="1"/>
  <c r="U43" i="1"/>
  <c r="U47" i="1"/>
  <c r="U51" i="1"/>
  <c r="U69" i="1"/>
  <c r="U73" i="1"/>
  <c r="U77" i="1"/>
  <c r="U81" i="1"/>
  <c r="U85" i="1"/>
  <c r="U10" i="1"/>
  <c r="U14" i="1"/>
  <c r="U18" i="1"/>
  <c r="U22" i="1"/>
  <c r="U26" i="1"/>
  <c r="U30" i="1"/>
  <c r="U34" i="1"/>
  <c r="U38" i="1"/>
  <c r="U42" i="1"/>
  <c r="U46" i="1"/>
  <c r="U50" i="1"/>
  <c r="U68" i="1"/>
  <c r="U72" i="1"/>
  <c r="U74" i="1"/>
  <c r="U76" i="1"/>
  <c r="U78" i="1"/>
  <c r="U80" i="1"/>
  <c r="U82" i="1"/>
  <c r="U84" i="1"/>
  <c r="U86" i="1"/>
  <c r="U88" i="1"/>
  <c r="U90" i="1"/>
</calcChain>
</file>

<file path=xl/sharedStrings.xml><?xml version="1.0" encoding="utf-8"?>
<sst xmlns="http://schemas.openxmlformats.org/spreadsheetml/2006/main" count="359" uniqueCount="153">
  <si>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</si>
  <si>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</si>
  <si>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</si>
  <si>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</si>
  <si>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</si>
  <si>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</si>
  <si>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</si>
  <si>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</si>
  <si>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</si>
  <si>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</si>
  <si>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</si>
  <si>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</si>
  <si>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</si>
  <si>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</si>
  <si>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</si>
  <si>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</si>
  <si>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</si>
  <si>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</si>
  <si>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</si>
  <si>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</si>
  <si>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</si>
  <si>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</si>
  <si>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</si>
  <si>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</si>
  <si>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25,10,</t>
  </si>
  <si>
    <t>27,10,</t>
  </si>
  <si>
    <t>28,10,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</si>
  <si>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</si>
  <si>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</si>
  <si>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</si>
  <si>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</si>
  <si>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</si>
  <si>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</si>
  <si>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</si>
  <si>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</si>
  <si>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</si>
  <si>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</si>
  <si>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</si>
  <si>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</si>
  <si>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</si>
  <si>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</si>
  <si>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</si>
  <si>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</si>
  <si>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ВНИМАНИЕ / в матрице</t>
  </si>
  <si>
    <t>4813 ФИЛЕЙНАЯ Папа может вар п/о_Л   ОСТАНКИНО</t>
  </si>
  <si>
    <t>04,10,25 завод не отгрузил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</si>
  <si>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</si>
  <si>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</si>
  <si>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</si>
  <si>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</si>
  <si>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</si>
  <si>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</si>
  <si>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</si>
  <si>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</si>
  <si>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</si>
  <si>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</si>
  <si>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</si>
  <si>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</si>
  <si>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</si>
  <si>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</si>
  <si>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</si>
  <si>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</si>
  <si>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нужно увеличить продажи!!!</t>
  </si>
  <si>
    <t>6208 ДЫМОВИЦА ИЗ ЛОПАТКИ ПМ к/в с/н в/у 1/150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</si>
  <si>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</si>
  <si>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</si>
  <si>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</si>
  <si>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</si>
  <si>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</si>
  <si>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</si>
  <si>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</si>
  <si>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</si>
  <si>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</si>
  <si>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</si>
  <si>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</si>
  <si>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</si>
  <si>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</si>
  <si>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</si>
  <si>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</si>
  <si>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</si>
  <si>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</si>
  <si>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</si>
  <si>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</si>
  <si>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</si>
  <si>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</si>
  <si>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</si>
  <si>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</si>
  <si>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</si>
  <si>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</si>
  <si>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</si>
  <si>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</si>
  <si>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</si>
  <si>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6761 МОЛОЧНЫЕ ГОСТ сос ц/о мгс 1*4  Останкино</t>
  </si>
  <si>
    <t>не в матрице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</si>
  <si>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</si>
  <si>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</si>
  <si>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</si>
  <si>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</si>
  <si>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завод не отгружает / 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</si>
  <si>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</si>
  <si>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</si>
  <si>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08,10,25 списание (26шт. / сроки)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</si>
  <si>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</si>
  <si>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</si>
  <si>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</si>
  <si>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</si>
  <si>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</si>
  <si>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</si>
  <si>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</si>
  <si>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</si>
  <si>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</si>
  <si>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вывод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</si>
  <si>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</si>
  <si>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</si>
  <si>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</si>
  <si>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</si>
  <si>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</si>
  <si>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</si>
  <si>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</si>
  <si>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</si>
  <si>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</si>
  <si>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</si>
  <si>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17,09,25 списание (143 шт. / сроки)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</si>
  <si>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</si>
  <si>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</si>
  <si>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</si>
  <si>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</si>
  <si>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</si>
  <si>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завод не отгружает</t>
  </si>
  <si>
    <t>7149 БАЛЫКОВАЯ Коровино п/к в/у 0,84кг_50с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</si>
  <si>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</si>
  <si>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</si>
  <si>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</si>
  <si>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</si>
  <si>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</si>
  <si>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</si>
  <si>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</si>
  <si>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</si>
  <si>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</si>
  <si>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</si>
  <si>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</si>
  <si>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</si>
  <si>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</si>
  <si>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17,09,25 списание (297 шт. / сроки)</t>
  </si>
  <si>
    <t>7284 ДЛЯ ДЕТЕЙ сос п/о мгс 0,33кг 6шт  Останкино</t>
  </si>
  <si>
    <t>08,10,25 списание (34шт. / сроки)</t>
  </si>
  <si>
    <t>7332 БОЯРСКАЯ ПМ п/к в/у 0,28кг ОСТАНКИНО</t>
  </si>
  <si>
    <t>7333 СЕРВЕЛАТ ОХОТНИЧИЙ ПМ в/к в/у 0,28кг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</si>
  <si>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</si>
  <si>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t>завод не отгружает / 08,10,25 списание (144шт. / сроки)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</si>
  <si>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Мкд Трейд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</si>
  <si>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</si>
  <si>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30,08,25 списание 41 шт. (пересчет)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</si>
</sst>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164" fontId="5" fillId="0" borderId="1" xfId="1" applyNumberFormat="1" applyFont="1"/>
    <xf numFmtId="164" fontId="5" fillId="5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0" width="6" customWidth="1"/>
    <col min="31" max="31" width="45.140625" customWidth="1"/>
    <col min="32" max="32" width="7" customWidth="1"/>
    <col min="33" max="47" width="3" customWidth="1"/>
  </cols>
  <sheetData>
    <row r="1" spans="1:47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22</v>
      </c>
      <c r="AF3" s="2" t="s">
        <v>23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SUM(E6:E500)</f>
        <v>11030.183999999999</v>
      </c>
      <c r="F5" s="4">
        <f>SUM(F6:F500)</f>
        <v>7291.1279999999997</v>
      </c>
      <c r="G5" s="8"/>
      <c r="H5" s="1"/>
      <c r="I5" s="1"/>
      <c r="J5" s="1"/>
      <c r="K5" s="4">
        <f t="shared" ref="K5:S5" si="0">SUM(K6:K500)</f>
        <v>11293.36</v>
      </c>
      <c r="L5" s="4">
        <f t="shared" si="0"/>
        <v>-263.17599999999999</v>
      </c>
      <c r="M5" s="4">
        <f t="shared" si="0"/>
        <v>0</v>
      </c>
      <c r="N5" s="4">
        <f t="shared" si="0"/>
        <v>0</v>
      </c>
      <c r="O5" s="4">
        <f t="shared" si="0"/>
        <v>6355</v>
      </c>
      <c r="P5" s="4">
        <f t="shared" si="0"/>
        <v>4661</v>
      </c>
      <c r="Q5" s="4">
        <f t="shared" si="0"/>
        <v>2206.0367999999999</v>
      </c>
      <c r="R5" s="4">
        <f t="shared" si="0"/>
        <v>14178.971400000004</v>
      </c>
      <c r="S5" s="4">
        <f t="shared" si="0"/>
        <v>0</v>
      </c>
      <c r="T5" s="1"/>
      <c r="U5" s="1"/>
      <c r="V5" s="1"/>
      <c r="W5" s="4">
        <f t="shared" ref="W5:AD5" si="1">SUM(W6:W500)</f>
        <v>2112.3669999999997</v>
      </c>
      <c r="X5" s="4">
        <f t="shared" si="1"/>
        <v>1767.2793999999999</v>
      </c>
      <c r="Y5" s="4">
        <f t="shared" si="1"/>
        <v>2238.6184000000003</v>
      </c>
      <c r="Z5" s="4">
        <f t="shared" si="1"/>
        <v>1769.6758000000002</v>
      </c>
      <c r="AA5" s="4">
        <f t="shared" si="1"/>
        <v>2025.4044000000004</v>
      </c>
      <c r="AB5" s="4">
        <f t="shared" si="1"/>
        <v>2135.0961999999995</v>
      </c>
      <c r="AC5" s="4">
        <f t="shared" si="1"/>
        <v>1964.2963999999997</v>
      </c>
      <c r="AD5" s="4">
        <f t="shared" si="1"/>
        <v>2353.6858000000002</v>
      </c>
      <c r="AE5" s="1"/>
      <c r="AF5" s="4">
        <f>SUM(AF6:AF500)</f>
        <v>6437.4599000000007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35</v>
      </c>
      <c r="B6" s="1" t="s">
        <v>36</v>
      </c>
      <c r="C6" s="1">
        <v>260</v>
      </c>
      <c r="D6" s="1">
        <v>322</v>
      </c>
      <c r="E6" s="1">
        <v>295</v>
      </c>
      <c r="F6" s="1">
        <v>147</v>
      </c>
      <c r="G6" s="8">
        <v>0.4</v>
      </c>
      <c r="H6" s="1">
        <v>60</v>
      </c>
      <c r="I6" s="1" t="s">
        <v>37</v>
      </c>
      <c r="J6" s="1"/>
      <c r="K6" s="1">
        <v>286</v>
      </c>
      <c r="L6" s="1">
        <f t="shared" ref="L6:L37" si="2">E6-K6</f>
        <v>9</v>
      </c>
      <c r="M6" s="1"/>
      <c r="N6" s="1"/>
      <c r="O6" s="1">
        <v>147</v>
      </c>
      <c r="P6" s="1">
        <v>120</v>
      </c>
      <c r="Q6" s="1">
        <f>E6/5</f>
        <v>59</v>
      </c>
      <c r="R6" s="5">
        <f>14*Q6-P6-O6-F6</f>
        <v>412</v>
      </c>
      <c r="S6" s="5"/>
      <c r="T6" s="1"/>
      <c r="U6" s="1">
        <f>(F6+O6+P6+R6)/Q6</f>
        <v>14</v>
      </c>
      <c r="V6" s="1">
        <f>(F6+O6+P6)/Q6</f>
        <v>7.0169491525423728</v>
      </c>
      <c r="W6" s="1">
        <v>52.2</v>
      </c>
      <c r="X6" s="1">
        <v>39.799999999999997</v>
      </c>
      <c r="Y6" s="1">
        <v>62</v>
      </c>
      <c r="Z6" s="1">
        <v>47.2</v>
      </c>
      <c r="AA6" s="1">
        <v>48.2</v>
      </c>
      <c r="AB6" s="1">
        <v>49</v>
      </c>
      <c r="AC6" s="1">
        <v>51.2</v>
      </c>
      <c r="AD6" s="1">
        <v>62.6</v>
      </c>
      <c r="AE6" s="1"/>
      <c r="AF6" s="1">
        <f t="shared" ref="AF6:AF52" si="3">G6*R6</f>
        <v>164.8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38</v>
      </c>
      <c r="B7" s="1" t="s">
        <v>39</v>
      </c>
      <c r="C7" s="1">
        <v>8.3819999999999997</v>
      </c>
      <c r="D7" s="1">
        <v>34.844000000000001</v>
      </c>
      <c r="E7" s="1">
        <v>31.045999999999999</v>
      </c>
      <c r="F7" s="1">
        <v>10.226000000000001</v>
      </c>
      <c r="G7" s="8">
        <v>1</v>
      </c>
      <c r="H7" s="1">
        <v>120</v>
      </c>
      <c r="I7" s="1" t="s">
        <v>37</v>
      </c>
      <c r="J7" s="1"/>
      <c r="K7" s="1">
        <v>31.1</v>
      </c>
      <c r="L7" s="1">
        <f t="shared" si="2"/>
        <v>-5.4000000000002046E-2</v>
      </c>
      <c r="M7" s="1"/>
      <c r="N7" s="1"/>
      <c r="O7" s="1">
        <v>0</v>
      </c>
      <c r="P7" s="1"/>
      <c r="Q7" s="1">
        <f t="shared" ref="Q7:Q70" si="4">E7/5</f>
        <v>6.2092000000000001</v>
      </c>
      <c r="R7" s="5">
        <f>11*Q7-P7-O7-F7</f>
        <v>58.075199999999995</v>
      </c>
      <c r="S7" s="5"/>
      <c r="T7" s="1"/>
      <c r="U7" s="1">
        <f t="shared" ref="U7:U70" si="5">(F7+O7+P7+R7)/Q7</f>
        <v>10.999999999999998</v>
      </c>
      <c r="V7" s="1">
        <f t="shared" ref="V7:V70" si="6">(F7+O7+P7)/Q7</f>
        <v>1.6469110352380341</v>
      </c>
      <c r="W7" s="1">
        <v>3.1107999999999998</v>
      </c>
      <c r="X7" s="1">
        <v>4.1124000000000001</v>
      </c>
      <c r="Y7" s="1">
        <v>3.3555999999999999</v>
      </c>
      <c r="Z7" s="1">
        <v>2.0735999999999999</v>
      </c>
      <c r="AA7" s="1">
        <v>3.5623999999999998</v>
      </c>
      <c r="AB7" s="1">
        <v>2.3504</v>
      </c>
      <c r="AC7" s="1">
        <v>2.2652000000000001</v>
      </c>
      <c r="AD7" s="1">
        <v>4.4547999999999996</v>
      </c>
      <c r="AE7" s="1"/>
      <c r="AF7" s="1">
        <f t="shared" si="3"/>
        <v>58.075199999999995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40</v>
      </c>
      <c r="B8" s="1" t="s">
        <v>39</v>
      </c>
      <c r="C8" s="1">
        <v>155.86799999999999</v>
      </c>
      <c r="D8" s="1">
        <v>240.209</v>
      </c>
      <c r="E8" s="1">
        <v>224.37200000000001</v>
      </c>
      <c r="F8" s="1">
        <v>136.286</v>
      </c>
      <c r="G8" s="8">
        <v>1</v>
      </c>
      <c r="H8" s="1">
        <v>60</v>
      </c>
      <c r="I8" s="1" t="s">
        <v>37</v>
      </c>
      <c r="J8" s="1"/>
      <c r="K8" s="1">
        <v>213</v>
      </c>
      <c r="L8" s="1">
        <f t="shared" si="2"/>
        <v>11.372000000000014</v>
      </c>
      <c r="M8" s="1"/>
      <c r="N8" s="1"/>
      <c r="O8" s="1">
        <v>184</v>
      </c>
      <c r="P8" s="1">
        <v>150</v>
      </c>
      <c r="Q8" s="1">
        <f t="shared" si="4"/>
        <v>44.874400000000001</v>
      </c>
      <c r="R8" s="5">
        <f t="shared" ref="R8:R51" si="7">14*Q8-P8-O8-F8</f>
        <v>157.95560000000006</v>
      </c>
      <c r="S8" s="5"/>
      <c r="T8" s="1"/>
      <c r="U8" s="1">
        <f t="shared" si="5"/>
        <v>14.000000000000002</v>
      </c>
      <c r="V8" s="1">
        <f t="shared" si="6"/>
        <v>10.48005098675414</v>
      </c>
      <c r="W8" s="1">
        <v>51.760000000000012</v>
      </c>
      <c r="X8" s="1">
        <v>39.495800000000003</v>
      </c>
      <c r="Y8" s="1">
        <v>48.458199999999998</v>
      </c>
      <c r="Z8" s="1">
        <v>42.053199999999997</v>
      </c>
      <c r="AA8" s="1">
        <v>47.837800000000001</v>
      </c>
      <c r="AB8" s="1">
        <v>55.021999999999998</v>
      </c>
      <c r="AC8" s="1">
        <v>41.672600000000003</v>
      </c>
      <c r="AD8" s="1">
        <v>47.025599999999997</v>
      </c>
      <c r="AE8" s="1"/>
      <c r="AF8" s="1">
        <f t="shared" si="3"/>
        <v>157.95560000000006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41</v>
      </c>
      <c r="B9" s="1" t="s">
        <v>39</v>
      </c>
      <c r="C9" s="1"/>
      <c r="D9" s="1">
        <v>3.97</v>
      </c>
      <c r="E9" s="1">
        <v>3.97</v>
      </c>
      <c r="F9" s="1"/>
      <c r="G9" s="8">
        <v>1</v>
      </c>
      <c r="H9" s="1">
        <v>120</v>
      </c>
      <c r="I9" s="1" t="s">
        <v>37</v>
      </c>
      <c r="J9" s="1"/>
      <c r="K9" s="1">
        <v>6</v>
      </c>
      <c r="L9" s="1">
        <f t="shared" si="2"/>
        <v>-2.0299999999999998</v>
      </c>
      <c r="M9" s="1"/>
      <c r="N9" s="1"/>
      <c r="O9" s="1">
        <v>23</v>
      </c>
      <c r="P9" s="1">
        <v>20</v>
      </c>
      <c r="Q9" s="1">
        <f t="shared" si="4"/>
        <v>0.79400000000000004</v>
      </c>
      <c r="R9" s="5">
        <v>8</v>
      </c>
      <c r="S9" s="5"/>
      <c r="T9" s="1"/>
      <c r="U9" s="1">
        <f t="shared" si="5"/>
        <v>64.231738035264485</v>
      </c>
      <c r="V9" s="1">
        <f t="shared" si="6"/>
        <v>54.156171284634759</v>
      </c>
      <c r="W9" s="1">
        <v>4.6791999999999998</v>
      </c>
      <c r="X9" s="1">
        <v>1.5808</v>
      </c>
      <c r="Y9" s="1">
        <v>1.9561999999999999</v>
      </c>
      <c r="Z9" s="1">
        <v>1.6894</v>
      </c>
      <c r="AA9" s="1">
        <v>2.2951999999999999</v>
      </c>
      <c r="AB9" s="1">
        <v>3.5596000000000001</v>
      </c>
      <c r="AC9" s="1">
        <v>1.4796</v>
      </c>
      <c r="AD9" s="1">
        <v>2.0369999999999999</v>
      </c>
      <c r="AE9" s="1"/>
      <c r="AF9" s="1">
        <f t="shared" si="3"/>
        <v>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42</v>
      </c>
      <c r="B10" s="1" t="s">
        <v>39</v>
      </c>
      <c r="C10" s="1"/>
      <c r="D10" s="1">
        <v>153.51</v>
      </c>
      <c r="E10" s="1">
        <v>24.155999999999999</v>
      </c>
      <c r="F10" s="1">
        <v>121.245</v>
      </c>
      <c r="G10" s="8">
        <v>1</v>
      </c>
      <c r="H10" s="1">
        <v>60</v>
      </c>
      <c r="I10" s="10" t="s">
        <v>43</v>
      </c>
      <c r="J10" s="1"/>
      <c r="K10" s="1">
        <v>24.3</v>
      </c>
      <c r="L10" s="1">
        <f t="shared" si="2"/>
        <v>-0.1440000000000019</v>
      </c>
      <c r="M10" s="1"/>
      <c r="N10" s="1"/>
      <c r="O10" s="1">
        <v>0</v>
      </c>
      <c r="P10" s="1">
        <v>30</v>
      </c>
      <c r="Q10" s="1">
        <f t="shared" si="4"/>
        <v>4.8311999999999999</v>
      </c>
      <c r="R10" s="5"/>
      <c r="S10" s="5"/>
      <c r="T10" s="1"/>
      <c r="U10" s="1">
        <f t="shared" si="5"/>
        <v>31.305886736214607</v>
      </c>
      <c r="V10" s="1">
        <f t="shared" si="6"/>
        <v>31.305886736214607</v>
      </c>
      <c r="W10" s="1">
        <v>8.6864000000000008</v>
      </c>
      <c r="X10" s="1">
        <v>1.3555999999999999</v>
      </c>
      <c r="Y10" s="1">
        <v>3.9807999999999999</v>
      </c>
      <c r="Z10" s="1">
        <v>5.9454000000000002</v>
      </c>
      <c r="AA10" s="1">
        <v>3.1059999999999999</v>
      </c>
      <c r="AB10" s="1">
        <v>4.5922000000000001</v>
      </c>
      <c r="AC10" s="1">
        <v>-0.13059999999999999</v>
      </c>
      <c r="AD10" s="1">
        <v>2.8220000000000001</v>
      </c>
      <c r="AE10" s="1"/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44</v>
      </c>
      <c r="B11" s="1" t="s">
        <v>39</v>
      </c>
      <c r="C11" s="1">
        <v>124.95</v>
      </c>
      <c r="D11" s="1">
        <v>334.22800000000001</v>
      </c>
      <c r="E11" s="1">
        <v>260.59399999999999</v>
      </c>
      <c r="F11" s="1">
        <v>181.18600000000001</v>
      </c>
      <c r="G11" s="8">
        <v>1</v>
      </c>
      <c r="H11" s="1">
        <v>60</v>
      </c>
      <c r="I11" s="1" t="s">
        <v>37</v>
      </c>
      <c r="J11" s="1"/>
      <c r="K11" s="1">
        <v>243.8</v>
      </c>
      <c r="L11" s="1">
        <f t="shared" si="2"/>
        <v>16.793999999999983</v>
      </c>
      <c r="M11" s="1"/>
      <c r="N11" s="1"/>
      <c r="O11" s="1">
        <v>0</v>
      </c>
      <c r="P11" s="1">
        <v>80</v>
      </c>
      <c r="Q11" s="1">
        <f t="shared" si="4"/>
        <v>52.1188</v>
      </c>
      <c r="R11" s="5">
        <f t="shared" si="7"/>
        <v>468.47719999999993</v>
      </c>
      <c r="S11" s="5"/>
      <c r="T11" s="1"/>
      <c r="U11" s="1">
        <f t="shared" si="5"/>
        <v>14</v>
      </c>
      <c r="V11" s="1">
        <f t="shared" si="6"/>
        <v>5.0113586652033435</v>
      </c>
      <c r="W11" s="1">
        <v>36.526600000000002</v>
      </c>
      <c r="X11" s="1">
        <v>40.3538</v>
      </c>
      <c r="Y11" s="1">
        <v>57.832999999999998</v>
      </c>
      <c r="Z11" s="1">
        <v>39.202399999999997</v>
      </c>
      <c r="AA11" s="1">
        <v>46.278799999999997</v>
      </c>
      <c r="AB11" s="1">
        <v>48.183199999999999</v>
      </c>
      <c r="AC11" s="1">
        <v>40.046399999999998</v>
      </c>
      <c r="AD11" s="1">
        <v>40.612200000000001</v>
      </c>
      <c r="AE11" s="1" t="s">
        <v>45</v>
      </c>
      <c r="AF11" s="1">
        <f t="shared" si="3"/>
        <v>468.47719999999993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46</v>
      </c>
      <c r="B12" s="1" t="s">
        <v>36</v>
      </c>
      <c r="C12" s="1">
        <v>53</v>
      </c>
      <c r="D12" s="1">
        <v>256</v>
      </c>
      <c r="E12" s="1">
        <v>135.995</v>
      </c>
      <c r="F12" s="1">
        <v>80</v>
      </c>
      <c r="G12" s="8">
        <v>0.25</v>
      </c>
      <c r="H12" s="1">
        <v>120</v>
      </c>
      <c r="I12" s="1" t="s">
        <v>37</v>
      </c>
      <c r="J12" s="1"/>
      <c r="K12" s="1">
        <v>129</v>
      </c>
      <c r="L12" s="1">
        <f t="shared" si="2"/>
        <v>6.9950000000000045</v>
      </c>
      <c r="M12" s="1"/>
      <c r="N12" s="1"/>
      <c r="O12" s="1">
        <v>0</v>
      </c>
      <c r="P12" s="1">
        <v>43</v>
      </c>
      <c r="Q12" s="1">
        <f t="shared" si="4"/>
        <v>27.199000000000002</v>
      </c>
      <c r="R12" s="5">
        <f t="shared" si="7"/>
        <v>257.786</v>
      </c>
      <c r="S12" s="5"/>
      <c r="T12" s="1"/>
      <c r="U12" s="1">
        <f t="shared" si="5"/>
        <v>14</v>
      </c>
      <c r="V12" s="1">
        <f t="shared" si="6"/>
        <v>4.5222250818044776</v>
      </c>
      <c r="W12" s="1">
        <v>19</v>
      </c>
      <c r="X12" s="1">
        <v>20</v>
      </c>
      <c r="Y12" s="1">
        <v>21.6</v>
      </c>
      <c r="Z12" s="1">
        <v>17.2</v>
      </c>
      <c r="AA12" s="1">
        <v>23.4</v>
      </c>
      <c r="AB12" s="1">
        <v>18</v>
      </c>
      <c r="AC12" s="1">
        <v>29.2</v>
      </c>
      <c r="AD12" s="1">
        <v>33.6</v>
      </c>
      <c r="AE12" s="1"/>
      <c r="AF12" s="1">
        <f t="shared" si="3"/>
        <v>64.4465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47</v>
      </c>
      <c r="B13" s="1" t="s">
        <v>39</v>
      </c>
      <c r="C13" s="1">
        <v>61.725000000000001</v>
      </c>
      <c r="D13" s="1">
        <v>90.649000000000001</v>
      </c>
      <c r="E13" s="1">
        <v>145.12799999999999</v>
      </c>
      <c r="F13" s="1">
        <v>7.2460000000000004</v>
      </c>
      <c r="G13" s="8">
        <v>1</v>
      </c>
      <c r="H13" s="1">
        <v>60</v>
      </c>
      <c r="I13" s="1" t="s">
        <v>37</v>
      </c>
      <c r="J13" s="1"/>
      <c r="K13" s="1">
        <v>153</v>
      </c>
      <c r="L13" s="1">
        <f t="shared" si="2"/>
        <v>-7.8720000000000141</v>
      </c>
      <c r="M13" s="1"/>
      <c r="N13" s="1"/>
      <c r="O13" s="1">
        <v>98</v>
      </c>
      <c r="P13" s="1">
        <v>80</v>
      </c>
      <c r="Q13" s="1">
        <f t="shared" si="4"/>
        <v>29.025599999999997</v>
      </c>
      <c r="R13" s="5">
        <f t="shared" si="7"/>
        <v>221.11239999999995</v>
      </c>
      <c r="S13" s="5"/>
      <c r="T13" s="1"/>
      <c r="U13" s="1">
        <f t="shared" si="5"/>
        <v>14</v>
      </c>
      <c r="V13" s="1">
        <f t="shared" si="6"/>
        <v>6.3821591973981588</v>
      </c>
      <c r="W13" s="1">
        <v>23.8262</v>
      </c>
      <c r="X13" s="1">
        <v>16.108799999999999</v>
      </c>
      <c r="Y13" s="1">
        <v>23.488800000000001</v>
      </c>
      <c r="Z13" s="1">
        <v>12.8104</v>
      </c>
      <c r="AA13" s="1">
        <v>20.187200000000001</v>
      </c>
      <c r="AB13" s="1">
        <v>21.541399999999999</v>
      </c>
      <c r="AC13" s="1">
        <v>13.945</v>
      </c>
      <c r="AD13" s="1">
        <v>20.9026</v>
      </c>
      <c r="AE13" s="1"/>
      <c r="AF13" s="1">
        <f t="shared" si="3"/>
        <v>221.11239999999995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48</v>
      </c>
      <c r="B14" s="1" t="s">
        <v>36</v>
      </c>
      <c r="C14" s="1">
        <v>114</v>
      </c>
      <c r="D14" s="1">
        <v>175</v>
      </c>
      <c r="E14" s="1">
        <v>191</v>
      </c>
      <c r="F14" s="1">
        <v>31</v>
      </c>
      <c r="G14" s="8">
        <v>0.25</v>
      </c>
      <c r="H14" s="1">
        <v>120</v>
      </c>
      <c r="I14" s="1" t="s">
        <v>37</v>
      </c>
      <c r="J14" s="1"/>
      <c r="K14" s="1">
        <v>186</v>
      </c>
      <c r="L14" s="1">
        <f t="shared" si="2"/>
        <v>5</v>
      </c>
      <c r="M14" s="1"/>
      <c r="N14" s="1"/>
      <c r="O14" s="1">
        <v>96</v>
      </c>
      <c r="P14" s="1">
        <v>79</v>
      </c>
      <c r="Q14" s="1">
        <f t="shared" si="4"/>
        <v>38.200000000000003</v>
      </c>
      <c r="R14" s="5">
        <f t="shared" si="7"/>
        <v>328.80000000000007</v>
      </c>
      <c r="S14" s="5"/>
      <c r="T14" s="1"/>
      <c r="U14" s="1">
        <f t="shared" si="5"/>
        <v>14</v>
      </c>
      <c r="V14" s="1">
        <f t="shared" si="6"/>
        <v>5.3926701570680624</v>
      </c>
      <c r="W14" s="1">
        <v>30</v>
      </c>
      <c r="X14" s="1">
        <v>22.2</v>
      </c>
      <c r="Y14" s="1">
        <v>33.799999999999997</v>
      </c>
      <c r="Z14" s="1">
        <v>24.8</v>
      </c>
      <c r="AA14" s="1">
        <v>30</v>
      </c>
      <c r="AB14" s="1">
        <v>38.200000000000003</v>
      </c>
      <c r="AC14" s="1">
        <v>33.799999999999997</v>
      </c>
      <c r="AD14" s="1">
        <v>36.799999999999997</v>
      </c>
      <c r="AE14" s="1"/>
      <c r="AF14" s="1">
        <f t="shared" si="3"/>
        <v>82.200000000000017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49</v>
      </c>
      <c r="B15" s="1" t="s">
        <v>36</v>
      </c>
      <c r="C15" s="1">
        <v>174</v>
      </c>
      <c r="D15" s="1">
        <v>2</v>
      </c>
      <c r="E15" s="1">
        <v>170</v>
      </c>
      <c r="F15" s="1">
        <v>2</v>
      </c>
      <c r="G15" s="8">
        <v>0.4</v>
      </c>
      <c r="H15" s="1">
        <v>60</v>
      </c>
      <c r="I15" s="1" t="s">
        <v>37</v>
      </c>
      <c r="J15" s="1"/>
      <c r="K15" s="1">
        <v>180</v>
      </c>
      <c r="L15" s="1">
        <f t="shared" si="2"/>
        <v>-10</v>
      </c>
      <c r="M15" s="1"/>
      <c r="N15" s="1"/>
      <c r="O15" s="1">
        <v>0</v>
      </c>
      <c r="P15" s="1">
        <v>44</v>
      </c>
      <c r="Q15" s="1">
        <f t="shared" si="4"/>
        <v>34</v>
      </c>
      <c r="R15" s="5">
        <f>10*Q15-P15-O15-F15</f>
        <v>294</v>
      </c>
      <c r="S15" s="5"/>
      <c r="T15" s="1"/>
      <c r="U15" s="1">
        <f t="shared" si="5"/>
        <v>10</v>
      </c>
      <c r="V15" s="1">
        <f t="shared" si="6"/>
        <v>1.3529411764705883</v>
      </c>
      <c r="W15" s="1">
        <v>15.4</v>
      </c>
      <c r="X15" s="1">
        <v>7.8</v>
      </c>
      <c r="Y15" s="1">
        <v>20.399999999999999</v>
      </c>
      <c r="Z15" s="1">
        <v>13.8</v>
      </c>
      <c r="AA15" s="1">
        <v>30.4</v>
      </c>
      <c r="AB15" s="1">
        <v>11</v>
      </c>
      <c r="AC15" s="1">
        <v>16</v>
      </c>
      <c r="AD15" s="1">
        <v>29</v>
      </c>
      <c r="AE15" s="1"/>
      <c r="AF15" s="1">
        <f t="shared" si="3"/>
        <v>117.60000000000001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50</v>
      </c>
      <c r="B16" s="1" t="s">
        <v>39</v>
      </c>
      <c r="C16" s="1">
        <v>143.62299999999999</v>
      </c>
      <c r="D16" s="1">
        <v>187.98099999999999</v>
      </c>
      <c r="E16" s="1">
        <v>191.05500000000001</v>
      </c>
      <c r="F16" s="1">
        <v>105.08799999999999</v>
      </c>
      <c r="G16" s="8">
        <v>1</v>
      </c>
      <c r="H16" s="1">
        <v>45</v>
      </c>
      <c r="I16" s="1" t="s">
        <v>37</v>
      </c>
      <c r="J16" s="1"/>
      <c r="K16" s="1">
        <v>177.5</v>
      </c>
      <c r="L16" s="1">
        <f t="shared" si="2"/>
        <v>13.555000000000007</v>
      </c>
      <c r="M16" s="1"/>
      <c r="N16" s="1"/>
      <c r="O16" s="1">
        <v>73</v>
      </c>
      <c r="P16" s="1">
        <v>60</v>
      </c>
      <c r="Q16" s="1">
        <f t="shared" si="4"/>
        <v>38.210999999999999</v>
      </c>
      <c r="R16" s="5">
        <f t="shared" si="7"/>
        <v>296.86599999999999</v>
      </c>
      <c r="S16" s="5"/>
      <c r="T16" s="1"/>
      <c r="U16" s="1">
        <f t="shared" si="5"/>
        <v>14</v>
      </c>
      <c r="V16" s="1">
        <f t="shared" si="6"/>
        <v>6.2308759257805342</v>
      </c>
      <c r="W16" s="1">
        <v>32.492400000000004</v>
      </c>
      <c r="X16" s="1">
        <v>29.880199999999999</v>
      </c>
      <c r="Y16" s="1">
        <v>42.694200000000002</v>
      </c>
      <c r="Z16" s="1">
        <v>21.826000000000001</v>
      </c>
      <c r="AA16" s="1">
        <v>36.973199999999999</v>
      </c>
      <c r="AB16" s="1">
        <v>41.237400000000001</v>
      </c>
      <c r="AC16" s="1">
        <v>24.540800000000001</v>
      </c>
      <c r="AD16" s="1">
        <v>35.703000000000003</v>
      </c>
      <c r="AE16" s="1" t="s">
        <v>51</v>
      </c>
      <c r="AF16" s="1">
        <f t="shared" si="3"/>
        <v>296.86599999999999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52</v>
      </c>
      <c r="B17" s="1" t="s">
        <v>36</v>
      </c>
      <c r="C17" s="1">
        <v>93</v>
      </c>
      <c r="D17" s="1">
        <v>325</v>
      </c>
      <c r="E17" s="1">
        <v>206</v>
      </c>
      <c r="F17" s="1">
        <v>97</v>
      </c>
      <c r="G17" s="8">
        <v>0.12</v>
      </c>
      <c r="H17" s="1">
        <v>60</v>
      </c>
      <c r="I17" s="1" t="s">
        <v>37</v>
      </c>
      <c r="J17" s="1"/>
      <c r="K17" s="1">
        <v>218</v>
      </c>
      <c r="L17" s="1">
        <f t="shared" si="2"/>
        <v>-12</v>
      </c>
      <c r="M17" s="1"/>
      <c r="N17" s="1"/>
      <c r="O17" s="1">
        <v>37</v>
      </c>
      <c r="P17" s="1">
        <v>60</v>
      </c>
      <c r="Q17" s="1">
        <f t="shared" si="4"/>
        <v>41.2</v>
      </c>
      <c r="R17" s="5">
        <f t="shared" si="7"/>
        <v>382.80000000000007</v>
      </c>
      <c r="S17" s="5"/>
      <c r="T17" s="1"/>
      <c r="U17" s="1">
        <f t="shared" si="5"/>
        <v>14</v>
      </c>
      <c r="V17" s="1">
        <f t="shared" si="6"/>
        <v>4.7087378640776691</v>
      </c>
      <c r="W17" s="1">
        <v>31</v>
      </c>
      <c r="X17" s="1">
        <v>29.8</v>
      </c>
      <c r="Y17" s="1">
        <v>32.4</v>
      </c>
      <c r="Z17" s="1">
        <v>13.8</v>
      </c>
      <c r="AA17" s="1">
        <v>32</v>
      </c>
      <c r="AB17" s="1">
        <v>15</v>
      </c>
      <c r="AC17" s="1">
        <v>22</v>
      </c>
      <c r="AD17" s="1">
        <v>35.4</v>
      </c>
      <c r="AE17" s="1" t="s">
        <v>53</v>
      </c>
      <c r="AF17" s="1">
        <f t="shared" si="3"/>
        <v>45.936000000000007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54</v>
      </c>
      <c r="B18" s="1" t="s">
        <v>36</v>
      </c>
      <c r="C18" s="1">
        <v>146</v>
      </c>
      <c r="D18" s="1">
        <v>2</v>
      </c>
      <c r="E18" s="1">
        <v>145</v>
      </c>
      <c r="F18" s="1"/>
      <c r="G18" s="8">
        <v>0.25</v>
      </c>
      <c r="H18" s="1">
        <v>120</v>
      </c>
      <c r="I18" s="1" t="s">
        <v>37</v>
      </c>
      <c r="J18" s="1"/>
      <c r="K18" s="1">
        <v>176</v>
      </c>
      <c r="L18" s="1">
        <f t="shared" si="2"/>
        <v>-31</v>
      </c>
      <c r="M18" s="1"/>
      <c r="N18" s="1"/>
      <c r="O18" s="1">
        <v>121</v>
      </c>
      <c r="P18" s="1">
        <v>120</v>
      </c>
      <c r="Q18" s="1">
        <f t="shared" si="4"/>
        <v>29</v>
      </c>
      <c r="R18" s="5">
        <f t="shared" si="7"/>
        <v>165</v>
      </c>
      <c r="S18" s="5"/>
      <c r="T18" s="1"/>
      <c r="U18" s="1">
        <f t="shared" si="5"/>
        <v>14</v>
      </c>
      <c r="V18" s="1">
        <f t="shared" si="6"/>
        <v>8.3103448275862064</v>
      </c>
      <c r="W18" s="1">
        <v>37.200000000000003</v>
      </c>
      <c r="X18" s="1">
        <v>32.200000000000003</v>
      </c>
      <c r="Y18" s="1">
        <v>48.4</v>
      </c>
      <c r="Z18" s="1">
        <v>27.4</v>
      </c>
      <c r="AA18" s="1">
        <v>52.6</v>
      </c>
      <c r="AB18" s="1">
        <v>41.6</v>
      </c>
      <c r="AC18" s="1">
        <v>57</v>
      </c>
      <c r="AD18" s="1">
        <v>52.4</v>
      </c>
      <c r="AE18" s="1"/>
      <c r="AF18" s="1">
        <f t="shared" si="3"/>
        <v>41.25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55</v>
      </c>
      <c r="B19" s="1" t="s">
        <v>36</v>
      </c>
      <c r="C19" s="1">
        <v>9</v>
      </c>
      <c r="D19" s="1"/>
      <c r="E19" s="1">
        <v>7</v>
      </c>
      <c r="F19" s="1"/>
      <c r="G19" s="8">
        <v>0.25</v>
      </c>
      <c r="H19" s="1">
        <v>120</v>
      </c>
      <c r="I19" s="1" t="s">
        <v>37</v>
      </c>
      <c r="J19" s="1"/>
      <c r="K19" s="1">
        <v>10</v>
      </c>
      <c r="L19" s="1">
        <f t="shared" si="2"/>
        <v>-3</v>
      </c>
      <c r="M19" s="1"/>
      <c r="N19" s="1"/>
      <c r="O19" s="1">
        <v>27</v>
      </c>
      <c r="P19" s="1"/>
      <c r="Q19" s="1">
        <f t="shared" si="4"/>
        <v>1.4</v>
      </c>
      <c r="R19" s="5">
        <v>32</v>
      </c>
      <c r="S19" s="5"/>
      <c r="T19" s="1"/>
      <c r="U19" s="1">
        <f t="shared" si="5"/>
        <v>42.142857142857146</v>
      </c>
      <c r="V19" s="1">
        <f t="shared" si="6"/>
        <v>19.285714285714288</v>
      </c>
      <c r="W19" s="1">
        <v>5.6</v>
      </c>
      <c r="X19" s="1">
        <v>5.6</v>
      </c>
      <c r="Y19" s="1">
        <v>1</v>
      </c>
      <c r="Z19" s="1">
        <v>1.2</v>
      </c>
      <c r="AA19" s="1">
        <v>8.4</v>
      </c>
      <c r="AB19" s="1">
        <v>0</v>
      </c>
      <c r="AC19" s="1">
        <v>0</v>
      </c>
      <c r="AD19" s="1">
        <v>0.2</v>
      </c>
      <c r="AE19" s="1" t="s">
        <v>56</v>
      </c>
      <c r="AF19" s="1">
        <f t="shared" si="3"/>
        <v>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57</v>
      </c>
      <c r="B20" s="1" t="s">
        <v>39</v>
      </c>
      <c r="C20" s="1">
        <v>12.273999999999999</v>
      </c>
      <c r="D20" s="1"/>
      <c r="E20" s="1">
        <v>11.766999999999999</v>
      </c>
      <c r="F20" s="1"/>
      <c r="G20" s="8">
        <v>1</v>
      </c>
      <c r="H20" s="1">
        <v>120</v>
      </c>
      <c r="I20" s="1" t="s">
        <v>37</v>
      </c>
      <c r="J20" s="1"/>
      <c r="K20" s="1">
        <v>14</v>
      </c>
      <c r="L20" s="1">
        <f t="shared" si="2"/>
        <v>-2.2330000000000005</v>
      </c>
      <c r="M20" s="1"/>
      <c r="N20" s="1"/>
      <c r="O20" s="1">
        <v>0</v>
      </c>
      <c r="P20" s="1"/>
      <c r="Q20" s="1">
        <f t="shared" si="4"/>
        <v>2.3533999999999997</v>
      </c>
      <c r="R20" s="5">
        <f>9*Q20-P20-O20-F20</f>
        <v>21.180599999999998</v>
      </c>
      <c r="S20" s="5"/>
      <c r="T20" s="1"/>
      <c r="U20" s="1">
        <f t="shared" si="5"/>
        <v>9</v>
      </c>
      <c r="V20" s="1">
        <f t="shared" si="6"/>
        <v>0</v>
      </c>
      <c r="W20" s="1">
        <v>1.1252</v>
      </c>
      <c r="X20" s="1">
        <v>1.0216000000000001</v>
      </c>
      <c r="Y20" s="1">
        <v>1.1272</v>
      </c>
      <c r="Z20" s="1">
        <v>1.3086</v>
      </c>
      <c r="AA20" s="1">
        <v>0.996</v>
      </c>
      <c r="AB20" s="1">
        <v>0.99239999999999995</v>
      </c>
      <c r="AC20" s="1">
        <v>1.2030000000000001</v>
      </c>
      <c r="AD20" s="1">
        <v>1.4014</v>
      </c>
      <c r="AE20" s="1"/>
      <c r="AF20" s="1">
        <f t="shared" si="3"/>
        <v>21.180599999999998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58</v>
      </c>
      <c r="B21" s="1" t="s">
        <v>36</v>
      </c>
      <c r="C21" s="1">
        <v>105</v>
      </c>
      <c r="D21" s="1">
        <v>96</v>
      </c>
      <c r="E21" s="1">
        <v>133</v>
      </c>
      <c r="F21" s="1">
        <v>7</v>
      </c>
      <c r="G21" s="8">
        <v>0.4</v>
      </c>
      <c r="H21" s="1">
        <v>45</v>
      </c>
      <c r="I21" s="1" t="s">
        <v>37</v>
      </c>
      <c r="J21" s="1"/>
      <c r="K21" s="1">
        <v>152</v>
      </c>
      <c r="L21" s="1">
        <f t="shared" si="2"/>
        <v>-19</v>
      </c>
      <c r="M21" s="1"/>
      <c r="N21" s="1"/>
      <c r="O21" s="1">
        <v>109</v>
      </c>
      <c r="P21" s="1">
        <v>100</v>
      </c>
      <c r="Q21" s="1">
        <f t="shared" si="4"/>
        <v>26.6</v>
      </c>
      <c r="R21" s="5">
        <f t="shared" si="7"/>
        <v>156.40000000000003</v>
      </c>
      <c r="S21" s="5"/>
      <c r="T21" s="1"/>
      <c r="U21" s="1">
        <f t="shared" si="5"/>
        <v>14</v>
      </c>
      <c r="V21" s="1">
        <f t="shared" si="6"/>
        <v>8.1203007518796984</v>
      </c>
      <c r="W21" s="1">
        <v>26.8</v>
      </c>
      <c r="X21" s="1">
        <v>16.2</v>
      </c>
      <c r="Y21" s="1">
        <v>20.8</v>
      </c>
      <c r="Z21" s="1">
        <v>29.8</v>
      </c>
      <c r="AA21" s="1">
        <v>26.8</v>
      </c>
      <c r="AB21" s="1">
        <v>30.8</v>
      </c>
      <c r="AC21" s="1">
        <v>6.4</v>
      </c>
      <c r="AD21" s="1">
        <v>27</v>
      </c>
      <c r="AE21" s="1" t="s">
        <v>51</v>
      </c>
      <c r="AF21" s="1">
        <f t="shared" si="3"/>
        <v>62.560000000000016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59</v>
      </c>
      <c r="B22" s="1" t="s">
        <v>39</v>
      </c>
      <c r="C22" s="1">
        <v>90.146000000000001</v>
      </c>
      <c r="D22" s="1">
        <v>123.589</v>
      </c>
      <c r="E22" s="1">
        <v>144.44900000000001</v>
      </c>
      <c r="F22" s="1">
        <v>52.939</v>
      </c>
      <c r="G22" s="8">
        <v>1</v>
      </c>
      <c r="H22" s="1">
        <v>60</v>
      </c>
      <c r="I22" s="1" t="s">
        <v>37</v>
      </c>
      <c r="J22" s="1"/>
      <c r="K22" s="1">
        <v>135.6</v>
      </c>
      <c r="L22" s="1">
        <f t="shared" si="2"/>
        <v>8.849000000000018</v>
      </c>
      <c r="M22" s="1"/>
      <c r="N22" s="1"/>
      <c r="O22" s="1">
        <v>100</v>
      </c>
      <c r="P22" s="1">
        <v>100</v>
      </c>
      <c r="Q22" s="1">
        <f t="shared" si="4"/>
        <v>28.889800000000001</v>
      </c>
      <c r="R22" s="5">
        <f t="shared" si="7"/>
        <v>151.51820000000001</v>
      </c>
      <c r="S22" s="5"/>
      <c r="T22" s="1"/>
      <c r="U22" s="1">
        <f t="shared" si="5"/>
        <v>14</v>
      </c>
      <c r="V22" s="1">
        <f t="shared" si="6"/>
        <v>8.7553046403921098</v>
      </c>
      <c r="W22" s="1">
        <v>28.033000000000001</v>
      </c>
      <c r="X22" s="1">
        <v>24.1966</v>
      </c>
      <c r="Y22" s="1">
        <v>24.975000000000001</v>
      </c>
      <c r="Z22" s="1">
        <v>22.484400000000001</v>
      </c>
      <c r="AA22" s="1">
        <v>11.678599999999999</v>
      </c>
      <c r="AB22" s="1">
        <v>25.752800000000001</v>
      </c>
      <c r="AC22" s="1">
        <v>21.088999999999999</v>
      </c>
      <c r="AD22" s="1">
        <v>19.784600000000001</v>
      </c>
      <c r="AE22" s="1"/>
      <c r="AF22" s="1">
        <f t="shared" si="3"/>
        <v>151.51820000000001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60</v>
      </c>
      <c r="B23" s="1" t="s">
        <v>36</v>
      </c>
      <c r="C23" s="1">
        <v>106</v>
      </c>
      <c r="D23" s="1">
        <v>100</v>
      </c>
      <c r="E23" s="1">
        <v>139</v>
      </c>
      <c r="F23" s="1">
        <v>20</v>
      </c>
      <c r="G23" s="8">
        <v>0.22</v>
      </c>
      <c r="H23" s="1">
        <v>120</v>
      </c>
      <c r="I23" s="1" t="s">
        <v>37</v>
      </c>
      <c r="J23" s="1"/>
      <c r="K23" s="1">
        <v>132</v>
      </c>
      <c r="L23" s="1">
        <f t="shared" si="2"/>
        <v>7</v>
      </c>
      <c r="M23" s="1"/>
      <c r="N23" s="1"/>
      <c r="O23" s="1">
        <v>97</v>
      </c>
      <c r="P23" s="1">
        <v>80</v>
      </c>
      <c r="Q23" s="1">
        <f t="shared" si="4"/>
        <v>27.8</v>
      </c>
      <c r="R23" s="5">
        <f t="shared" si="7"/>
        <v>192.2</v>
      </c>
      <c r="S23" s="5"/>
      <c r="T23" s="1"/>
      <c r="U23" s="1">
        <f t="shared" si="5"/>
        <v>14</v>
      </c>
      <c r="V23" s="1">
        <f t="shared" si="6"/>
        <v>7.086330935251798</v>
      </c>
      <c r="W23" s="1">
        <v>25.8</v>
      </c>
      <c r="X23" s="1">
        <v>10.8</v>
      </c>
      <c r="Y23" s="1">
        <v>26</v>
      </c>
      <c r="Z23" s="1">
        <v>24.6</v>
      </c>
      <c r="AA23" s="1">
        <v>24.6</v>
      </c>
      <c r="AB23" s="1">
        <v>22.4</v>
      </c>
      <c r="AC23" s="1">
        <v>30.8</v>
      </c>
      <c r="AD23" s="1">
        <v>14.4</v>
      </c>
      <c r="AE23" s="1"/>
      <c r="AF23" s="1">
        <f t="shared" si="3"/>
        <v>42.283999999999999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61</v>
      </c>
      <c r="B24" s="1" t="s">
        <v>36</v>
      </c>
      <c r="C24" s="1">
        <v>30</v>
      </c>
      <c r="D24" s="1"/>
      <c r="E24" s="1">
        <v>1</v>
      </c>
      <c r="F24" s="1">
        <v>29</v>
      </c>
      <c r="G24" s="8">
        <v>0.4</v>
      </c>
      <c r="H24" s="1">
        <v>60</v>
      </c>
      <c r="I24" s="1" t="s">
        <v>37</v>
      </c>
      <c r="J24" s="1"/>
      <c r="K24" s="1">
        <v>1</v>
      </c>
      <c r="L24" s="1">
        <f t="shared" si="2"/>
        <v>0</v>
      </c>
      <c r="M24" s="1"/>
      <c r="N24" s="1"/>
      <c r="O24" s="1">
        <v>0</v>
      </c>
      <c r="P24" s="1"/>
      <c r="Q24" s="1">
        <f t="shared" si="4"/>
        <v>0.2</v>
      </c>
      <c r="R24" s="5"/>
      <c r="S24" s="5"/>
      <c r="T24" s="1"/>
      <c r="U24" s="1">
        <f t="shared" si="5"/>
        <v>145</v>
      </c>
      <c r="V24" s="1">
        <f t="shared" si="6"/>
        <v>145</v>
      </c>
      <c r="W24" s="1">
        <v>0.2</v>
      </c>
      <c r="X24" s="1">
        <v>0.6</v>
      </c>
      <c r="Y24" s="1">
        <v>0</v>
      </c>
      <c r="Z24" s="1">
        <v>-0.6</v>
      </c>
      <c r="AA24" s="1">
        <v>4.2</v>
      </c>
      <c r="AB24" s="1">
        <v>3.2</v>
      </c>
      <c r="AC24" s="1">
        <v>5.4</v>
      </c>
      <c r="AD24" s="1">
        <v>5.8</v>
      </c>
      <c r="AE24" s="22" t="s">
        <v>62</v>
      </c>
      <c r="AF24" s="1">
        <f t="shared" si="3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63</v>
      </c>
      <c r="B25" s="1" t="s">
        <v>36</v>
      </c>
      <c r="C25" s="1">
        <v>9</v>
      </c>
      <c r="D25" s="1"/>
      <c r="E25" s="1">
        <v>7</v>
      </c>
      <c r="F25" s="1"/>
      <c r="G25" s="8">
        <v>0.15</v>
      </c>
      <c r="H25" s="1">
        <v>45</v>
      </c>
      <c r="I25" s="1" t="s">
        <v>37</v>
      </c>
      <c r="J25" s="1"/>
      <c r="K25" s="1">
        <v>7</v>
      </c>
      <c r="L25" s="1">
        <f t="shared" si="2"/>
        <v>0</v>
      </c>
      <c r="M25" s="1"/>
      <c r="N25" s="1"/>
      <c r="O25" s="1">
        <v>64</v>
      </c>
      <c r="P25" s="1">
        <v>40</v>
      </c>
      <c r="Q25" s="1">
        <f t="shared" si="4"/>
        <v>1.4</v>
      </c>
      <c r="R25" s="5">
        <v>20</v>
      </c>
      <c r="S25" s="5"/>
      <c r="T25" s="1"/>
      <c r="U25" s="1">
        <f t="shared" si="5"/>
        <v>88.571428571428584</v>
      </c>
      <c r="V25" s="1">
        <f t="shared" si="6"/>
        <v>74.285714285714292</v>
      </c>
      <c r="W25" s="1">
        <v>12.2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56</v>
      </c>
      <c r="AF25" s="1">
        <f t="shared" si="3"/>
        <v>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s="19" customFormat="1" x14ac:dyDescent="0.25">
      <c r="A26" s="16" t="s">
        <v>64</v>
      </c>
      <c r="B26" s="16" t="s">
        <v>39</v>
      </c>
      <c r="C26" s="16"/>
      <c r="D26" s="16"/>
      <c r="E26" s="16"/>
      <c r="F26" s="16"/>
      <c r="G26" s="17">
        <v>1</v>
      </c>
      <c r="H26" s="16">
        <v>60</v>
      </c>
      <c r="I26" s="16" t="s">
        <v>37</v>
      </c>
      <c r="J26" s="16"/>
      <c r="K26" s="16">
        <v>6.6</v>
      </c>
      <c r="L26" s="16">
        <f t="shared" si="2"/>
        <v>-6.6</v>
      </c>
      <c r="M26" s="16"/>
      <c r="N26" s="16"/>
      <c r="O26" s="16">
        <v>54</v>
      </c>
      <c r="P26" s="16">
        <v>40</v>
      </c>
      <c r="Q26" s="16">
        <f t="shared" si="4"/>
        <v>0</v>
      </c>
      <c r="R26" s="5">
        <v>10</v>
      </c>
      <c r="S26" s="18"/>
      <c r="T26" s="16"/>
      <c r="U26" s="16" t="e">
        <f t="shared" si="5"/>
        <v>#DIV/0!</v>
      </c>
      <c r="V26" s="16" t="e">
        <f t="shared" si="6"/>
        <v>#DIV/0!</v>
      </c>
      <c r="W26" s="16">
        <v>10.441800000000001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 t="s">
        <v>56</v>
      </c>
      <c r="AF26" s="16">
        <f t="shared" si="3"/>
        <v>10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</row>
    <row r="27" spans="1:47" x14ac:dyDescent="0.25">
      <c r="A27" s="1" t="s">
        <v>65</v>
      </c>
      <c r="B27" s="1" t="s">
        <v>36</v>
      </c>
      <c r="C27" s="1">
        <v>58</v>
      </c>
      <c r="D27" s="1">
        <v>101</v>
      </c>
      <c r="E27" s="1">
        <v>84</v>
      </c>
      <c r="F27" s="1">
        <v>48</v>
      </c>
      <c r="G27" s="8">
        <v>0.09</v>
      </c>
      <c r="H27" s="1">
        <v>60</v>
      </c>
      <c r="I27" s="1" t="s">
        <v>37</v>
      </c>
      <c r="J27" s="1"/>
      <c r="K27" s="1">
        <v>92</v>
      </c>
      <c r="L27" s="1">
        <f t="shared" si="2"/>
        <v>-8</v>
      </c>
      <c r="M27" s="1"/>
      <c r="N27" s="1"/>
      <c r="O27" s="1">
        <v>0</v>
      </c>
      <c r="P27" s="1">
        <v>25</v>
      </c>
      <c r="Q27" s="1">
        <f t="shared" si="4"/>
        <v>16.8</v>
      </c>
      <c r="R27" s="5">
        <f>13*Q27-P27-O27-F27</f>
        <v>145.4</v>
      </c>
      <c r="S27" s="5"/>
      <c r="T27" s="1"/>
      <c r="U27" s="1">
        <f t="shared" si="5"/>
        <v>13</v>
      </c>
      <c r="V27" s="1">
        <f t="shared" si="6"/>
        <v>4.3452380952380949</v>
      </c>
      <c r="W27" s="1">
        <v>12</v>
      </c>
      <c r="X27" s="1">
        <v>14.6</v>
      </c>
      <c r="Y27" s="1">
        <v>5.2</v>
      </c>
      <c r="Z27" s="1">
        <v>11</v>
      </c>
      <c r="AA27" s="1">
        <v>12.4</v>
      </c>
      <c r="AB27" s="1">
        <v>8.8000000000000007</v>
      </c>
      <c r="AC27" s="1">
        <v>12</v>
      </c>
      <c r="AD27" s="1">
        <v>4</v>
      </c>
      <c r="AE27" s="1"/>
      <c r="AF27" s="1">
        <f t="shared" si="3"/>
        <v>13.086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66</v>
      </c>
      <c r="B28" s="1" t="s">
        <v>36</v>
      </c>
      <c r="C28" s="1">
        <v>89</v>
      </c>
      <c r="D28" s="1">
        <v>3</v>
      </c>
      <c r="E28" s="1">
        <v>76</v>
      </c>
      <c r="F28" s="1">
        <v>3</v>
      </c>
      <c r="G28" s="8">
        <v>0.09</v>
      </c>
      <c r="H28" s="1">
        <v>45</v>
      </c>
      <c r="I28" s="1" t="s">
        <v>37</v>
      </c>
      <c r="J28" s="1"/>
      <c r="K28" s="1">
        <v>78</v>
      </c>
      <c r="L28" s="1">
        <f t="shared" si="2"/>
        <v>-2</v>
      </c>
      <c r="M28" s="1"/>
      <c r="N28" s="1"/>
      <c r="O28" s="1">
        <v>63</v>
      </c>
      <c r="P28" s="1">
        <v>50</v>
      </c>
      <c r="Q28" s="1">
        <f t="shared" si="4"/>
        <v>15.2</v>
      </c>
      <c r="R28" s="5">
        <f t="shared" si="7"/>
        <v>96.799999999999983</v>
      </c>
      <c r="S28" s="5"/>
      <c r="T28" s="1"/>
      <c r="U28" s="1">
        <f t="shared" si="5"/>
        <v>14</v>
      </c>
      <c r="V28" s="1">
        <f t="shared" si="6"/>
        <v>7.6315789473684212</v>
      </c>
      <c r="W28" s="1">
        <v>13.8</v>
      </c>
      <c r="X28" s="1">
        <v>10.4</v>
      </c>
      <c r="Y28" s="1">
        <v>13.6</v>
      </c>
      <c r="Z28" s="1">
        <v>7.6</v>
      </c>
      <c r="AA28" s="1">
        <v>18.8</v>
      </c>
      <c r="AB28" s="1">
        <v>15.8</v>
      </c>
      <c r="AC28" s="1">
        <v>3.2</v>
      </c>
      <c r="AD28" s="1">
        <v>17.8</v>
      </c>
      <c r="AE28" s="1"/>
      <c r="AF28" s="1">
        <f t="shared" si="3"/>
        <v>8.711999999999998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67</v>
      </c>
      <c r="B29" s="1" t="s">
        <v>36</v>
      </c>
      <c r="C29" s="1">
        <v>91</v>
      </c>
      <c r="D29" s="1">
        <v>273</v>
      </c>
      <c r="E29" s="1">
        <v>125</v>
      </c>
      <c r="F29" s="1">
        <v>87</v>
      </c>
      <c r="G29" s="8">
        <v>0.4</v>
      </c>
      <c r="H29" s="1" t="e">
        <v>#N/A</v>
      </c>
      <c r="I29" s="1" t="s">
        <v>37</v>
      </c>
      <c r="J29" s="1"/>
      <c r="K29" s="1">
        <v>127</v>
      </c>
      <c r="L29" s="1">
        <f t="shared" si="2"/>
        <v>-2</v>
      </c>
      <c r="M29" s="1"/>
      <c r="N29" s="1"/>
      <c r="O29" s="1">
        <v>103</v>
      </c>
      <c r="P29" s="1">
        <v>90</v>
      </c>
      <c r="Q29" s="1">
        <f t="shared" si="4"/>
        <v>25</v>
      </c>
      <c r="R29" s="5">
        <f t="shared" si="7"/>
        <v>70</v>
      </c>
      <c r="S29" s="5"/>
      <c r="T29" s="1"/>
      <c r="U29" s="1">
        <f t="shared" si="5"/>
        <v>14</v>
      </c>
      <c r="V29" s="1">
        <f t="shared" si="6"/>
        <v>11.2</v>
      </c>
      <c r="W29" s="1">
        <v>30.4</v>
      </c>
      <c r="X29" s="1">
        <v>26.4</v>
      </c>
      <c r="Y29" s="1">
        <v>32.799999999999997</v>
      </c>
      <c r="Z29" s="1">
        <v>32</v>
      </c>
      <c r="AA29" s="1">
        <v>30.2</v>
      </c>
      <c r="AB29" s="1">
        <v>36.4</v>
      </c>
      <c r="AC29" s="1">
        <v>37.4</v>
      </c>
      <c r="AD29" s="1">
        <v>34</v>
      </c>
      <c r="AE29" s="1"/>
      <c r="AF29" s="1">
        <f t="shared" si="3"/>
        <v>28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68</v>
      </c>
      <c r="B30" s="1" t="s">
        <v>36</v>
      </c>
      <c r="C30" s="1">
        <v>12</v>
      </c>
      <c r="D30" s="1">
        <v>64</v>
      </c>
      <c r="E30" s="1">
        <v>35</v>
      </c>
      <c r="F30" s="1">
        <v>26</v>
      </c>
      <c r="G30" s="8">
        <v>0.15</v>
      </c>
      <c r="H30" s="1">
        <v>45</v>
      </c>
      <c r="I30" s="1" t="s">
        <v>37</v>
      </c>
      <c r="J30" s="1"/>
      <c r="K30" s="1">
        <v>37</v>
      </c>
      <c r="L30" s="1">
        <f t="shared" si="2"/>
        <v>-2</v>
      </c>
      <c r="M30" s="1"/>
      <c r="N30" s="1"/>
      <c r="O30" s="1">
        <v>0</v>
      </c>
      <c r="P30" s="1"/>
      <c r="Q30" s="1">
        <f t="shared" si="4"/>
        <v>7</v>
      </c>
      <c r="R30" s="5">
        <f>13*Q30-P30-O30-F30</f>
        <v>65</v>
      </c>
      <c r="S30" s="5"/>
      <c r="T30" s="1"/>
      <c r="U30" s="1">
        <f t="shared" si="5"/>
        <v>13</v>
      </c>
      <c r="V30" s="1">
        <f t="shared" si="6"/>
        <v>3.7142857142857144</v>
      </c>
      <c r="W30" s="1">
        <v>0.6</v>
      </c>
      <c r="X30" s="1">
        <v>7</v>
      </c>
      <c r="Y30" s="1">
        <v>4.5999999999999996</v>
      </c>
      <c r="Z30" s="1">
        <v>8.4</v>
      </c>
      <c r="AA30" s="1">
        <v>10.8</v>
      </c>
      <c r="AB30" s="1">
        <v>6.8</v>
      </c>
      <c r="AC30" s="1">
        <v>6.6</v>
      </c>
      <c r="AD30" s="1">
        <v>11.8</v>
      </c>
      <c r="AE30" s="1"/>
      <c r="AF30" s="1">
        <f t="shared" si="3"/>
        <v>9.75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69</v>
      </c>
      <c r="B31" s="1" t="s">
        <v>39</v>
      </c>
      <c r="C31" s="1">
        <v>128.85499999999999</v>
      </c>
      <c r="D31" s="1">
        <v>137.05799999999999</v>
      </c>
      <c r="E31" s="1">
        <v>82.912000000000006</v>
      </c>
      <c r="F31" s="1">
        <v>170.458</v>
      </c>
      <c r="G31" s="8">
        <v>1</v>
      </c>
      <c r="H31" s="1">
        <v>45</v>
      </c>
      <c r="I31" s="1" t="s">
        <v>37</v>
      </c>
      <c r="J31" s="1"/>
      <c r="K31" s="1">
        <v>85.1</v>
      </c>
      <c r="L31" s="1">
        <f t="shared" si="2"/>
        <v>-2.1879999999999882</v>
      </c>
      <c r="M31" s="1"/>
      <c r="N31" s="1"/>
      <c r="O31" s="1">
        <v>0</v>
      </c>
      <c r="P31" s="1"/>
      <c r="Q31" s="1">
        <f t="shared" si="4"/>
        <v>16.5824</v>
      </c>
      <c r="R31" s="5">
        <f t="shared" si="7"/>
        <v>61.695599999999985</v>
      </c>
      <c r="S31" s="5"/>
      <c r="T31" s="1"/>
      <c r="U31" s="1">
        <f t="shared" si="5"/>
        <v>14</v>
      </c>
      <c r="V31" s="1">
        <f t="shared" si="6"/>
        <v>10.279452913932845</v>
      </c>
      <c r="W31" s="1">
        <v>17.223400000000002</v>
      </c>
      <c r="X31" s="1">
        <v>4.9034000000000004</v>
      </c>
      <c r="Y31" s="1">
        <v>22.237200000000001</v>
      </c>
      <c r="Z31" s="1">
        <v>21.609000000000002</v>
      </c>
      <c r="AA31" s="1">
        <v>3.7684000000000002</v>
      </c>
      <c r="AB31" s="1">
        <v>16.074400000000001</v>
      </c>
      <c r="AC31" s="1">
        <v>17.595800000000001</v>
      </c>
      <c r="AD31" s="1">
        <v>12.476599999999999</v>
      </c>
      <c r="AE31" s="1"/>
      <c r="AF31" s="1">
        <f t="shared" si="3"/>
        <v>61.695599999999985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70</v>
      </c>
      <c r="B32" s="1" t="s">
        <v>36</v>
      </c>
      <c r="C32" s="1">
        <v>2</v>
      </c>
      <c r="D32" s="1">
        <v>143</v>
      </c>
      <c r="E32" s="1">
        <v>24</v>
      </c>
      <c r="F32" s="1">
        <v>101</v>
      </c>
      <c r="G32" s="8">
        <v>0.4</v>
      </c>
      <c r="H32" s="1">
        <v>60</v>
      </c>
      <c r="I32" s="1" t="s">
        <v>37</v>
      </c>
      <c r="J32" s="1"/>
      <c r="K32" s="1">
        <v>24</v>
      </c>
      <c r="L32" s="1">
        <f t="shared" si="2"/>
        <v>0</v>
      </c>
      <c r="M32" s="1"/>
      <c r="N32" s="1"/>
      <c r="O32" s="1">
        <v>0</v>
      </c>
      <c r="P32" s="1">
        <v>40</v>
      </c>
      <c r="Q32" s="1">
        <f t="shared" si="4"/>
        <v>4.8</v>
      </c>
      <c r="R32" s="5">
        <v>16</v>
      </c>
      <c r="S32" s="5"/>
      <c r="T32" s="1"/>
      <c r="U32" s="1">
        <f t="shared" si="5"/>
        <v>32.708333333333336</v>
      </c>
      <c r="V32" s="1">
        <f t="shared" si="6"/>
        <v>29.375</v>
      </c>
      <c r="W32" s="1">
        <v>10.199999999999999</v>
      </c>
      <c r="X32" s="1">
        <v>14.4</v>
      </c>
      <c r="Y32" s="1">
        <v>10.199999999999999</v>
      </c>
      <c r="Z32" s="1">
        <v>5.6</v>
      </c>
      <c r="AA32" s="1">
        <v>16.2</v>
      </c>
      <c r="AB32" s="1">
        <v>15.2</v>
      </c>
      <c r="AC32" s="1">
        <v>5.8</v>
      </c>
      <c r="AD32" s="1">
        <v>19.8</v>
      </c>
      <c r="AE32" s="1" t="s">
        <v>51</v>
      </c>
      <c r="AF32" s="1">
        <f t="shared" si="3"/>
        <v>6.4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71</v>
      </c>
      <c r="B33" s="1" t="s">
        <v>36</v>
      </c>
      <c r="C33" s="1">
        <v>104</v>
      </c>
      <c r="D33" s="1">
        <v>1</v>
      </c>
      <c r="E33" s="1">
        <v>49</v>
      </c>
      <c r="F33" s="1">
        <v>53</v>
      </c>
      <c r="G33" s="8">
        <v>0.4</v>
      </c>
      <c r="H33" s="1">
        <v>60</v>
      </c>
      <c r="I33" s="1" t="s">
        <v>37</v>
      </c>
      <c r="J33" s="1"/>
      <c r="K33" s="1">
        <v>50</v>
      </c>
      <c r="L33" s="1">
        <f t="shared" si="2"/>
        <v>-1</v>
      </c>
      <c r="M33" s="1"/>
      <c r="N33" s="1"/>
      <c r="O33" s="1">
        <v>36</v>
      </c>
      <c r="P33" s="1"/>
      <c r="Q33" s="1">
        <f t="shared" si="4"/>
        <v>9.8000000000000007</v>
      </c>
      <c r="R33" s="5">
        <f t="shared" si="7"/>
        <v>48.200000000000017</v>
      </c>
      <c r="S33" s="5"/>
      <c r="T33" s="1"/>
      <c r="U33" s="1">
        <f t="shared" si="5"/>
        <v>14</v>
      </c>
      <c r="V33" s="1">
        <f t="shared" si="6"/>
        <v>9.0816326530612237</v>
      </c>
      <c r="W33" s="1">
        <v>9.6</v>
      </c>
      <c r="X33" s="1">
        <v>2.6</v>
      </c>
      <c r="Y33" s="1">
        <v>6.8</v>
      </c>
      <c r="Z33" s="1">
        <v>13.2</v>
      </c>
      <c r="AA33" s="1">
        <v>0.6</v>
      </c>
      <c r="AB33" s="1">
        <v>0.2</v>
      </c>
      <c r="AC33" s="1">
        <v>11.8</v>
      </c>
      <c r="AD33" s="1">
        <v>8.1999999999999993</v>
      </c>
      <c r="AE33" s="1"/>
      <c r="AF33" s="1">
        <f t="shared" si="3"/>
        <v>19.280000000000008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72</v>
      </c>
      <c r="B34" s="1" t="s">
        <v>36</v>
      </c>
      <c r="C34" s="1">
        <v>28</v>
      </c>
      <c r="D34" s="1">
        <v>859</v>
      </c>
      <c r="E34" s="1">
        <v>291</v>
      </c>
      <c r="F34" s="1">
        <v>382</v>
      </c>
      <c r="G34" s="8">
        <v>0.4</v>
      </c>
      <c r="H34" s="1">
        <v>60</v>
      </c>
      <c r="I34" s="1" t="s">
        <v>37</v>
      </c>
      <c r="J34" s="1"/>
      <c r="K34" s="1">
        <v>281</v>
      </c>
      <c r="L34" s="1">
        <f t="shared" si="2"/>
        <v>10</v>
      </c>
      <c r="M34" s="1"/>
      <c r="N34" s="1"/>
      <c r="O34" s="1">
        <v>160</v>
      </c>
      <c r="P34" s="1">
        <v>120</v>
      </c>
      <c r="Q34" s="1">
        <f t="shared" si="4"/>
        <v>58.2</v>
      </c>
      <c r="R34" s="5">
        <f t="shared" si="7"/>
        <v>152.80000000000007</v>
      </c>
      <c r="S34" s="5"/>
      <c r="T34" s="1"/>
      <c r="U34" s="1">
        <f t="shared" si="5"/>
        <v>14</v>
      </c>
      <c r="V34" s="1">
        <f t="shared" si="6"/>
        <v>11.374570446735394</v>
      </c>
      <c r="W34" s="1">
        <v>70.599999999999994</v>
      </c>
      <c r="X34" s="1">
        <v>60.6</v>
      </c>
      <c r="Y34" s="1">
        <v>57.2</v>
      </c>
      <c r="Z34" s="1">
        <v>58</v>
      </c>
      <c r="AA34" s="1">
        <v>60</v>
      </c>
      <c r="AB34" s="1">
        <v>69.8</v>
      </c>
      <c r="AC34" s="1">
        <v>66.8</v>
      </c>
      <c r="AD34" s="1">
        <v>59.8</v>
      </c>
      <c r="AE34" s="1"/>
      <c r="AF34" s="1">
        <f t="shared" si="3"/>
        <v>61.120000000000033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73</v>
      </c>
      <c r="B35" s="1" t="s">
        <v>36</v>
      </c>
      <c r="C35" s="1">
        <v>128</v>
      </c>
      <c r="D35" s="1">
        <v>413</v>
      </c>
      <c r="E35" s="1">
        <v>265</v>
      </c>
      <c r="F35" s="1">
        <v>227</v>
      </c>
      <c r="G35" s="8">
        <v>0.4</v>
      </c>
      <c r="H35" s="1">
        <v>60</v>
      </c>
      <c r="I35" s="1" t="s">
        <v>37</v>
      </c>
      <c r="J35" s="1"/>
      <c r="K35" s="1">
        <v>252</v>
      </c>
      <c r="L35" s="1">
        <f t="shared" si="2"/>
        <v>13</v>
      </c>
      <c r="M35" s="1"/>
      <c r="N35" s="1"/>
      <c r="O35" s="1">
        <v>0</v>
      </c>
      <c r="P35" s="1">
        <v>59</v>
      </c>
      <c r="Q35" s="1">
        <f t="shared" si="4"/>
        <v>53</v>
      </c>
      <c r="R35" s="5">
        <f t="shared" si="7"/>
        <v>456</v>
      </c>
      <c r="S35" s="5"/>
      <c r="T35" s="1"/>
      <c r="U35" s="1">
        <f t="shared" si="5"/>
        <v>14</v>
      </c>
      <c r="V35" s="1">
        <f t="shared" si="6"/>
        <v>5.3962264150943398</v>
      </c>
      <c r="W35" s="1">
        <v>39.799999999999997</v>
      </c>
      <c r="X35" s="1">
        <v>43.6</v>
      </c>
      <c r="Y35" s="1">
        <v>22</v>
      </c>
      <c r="Z35" s="1">
        <v>41.6</v>
      </c>
      <c r="AA35" s="1">
        <v>35.6</v>
      </c>
      <c r="AB35" s="1">
        <v>29</v>
      </c>
      <c r="AC35" s="1">
        <v>1</v>
      </c>
      <c r="AD35" s="1">
        <v>55.4</v>
      </c>
      <c r="AE35" s="1" t="s">
        <v>51</v>
      </c>
      <c r="AF35" s="1">
        <f t="shared" si="3"/>
        <v>182.4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74</v>
      </c>
      <c r="B36" s="1" t="s">
        <v>36</v>
      </c>
      <c r="C36" s="1">
        <v>180</v>
      </c>
      <c r="D36" s="1">
        <v>697</v>
      </c>
      <c r="E36" s="1">
        <v>406</v>
      </c>
      <c r="F36" s="1">
        <v>222</v>
      </c>
      <c r="G36" s="8">
        <v>0.4</v>
      </c>
      <c r="H36" s="1">
        <v>60</v>
      </c>
      <c r="I36" s="1" t="s">
        <v>37</v>
      </c>
      <c r="J36" s="1"/>
      <c r="K36" s="1">
        <v>400</v>
      </c>
      <c r="L36" s="1">
        <f t="shared" si="2"/>
        <v>6</v>
      </c>
      <c r="M36" s="1"/>
      <c r="N36" s="1"/>
      <c r="O36" s="1">
        <v>226</v>
      </c>
      <c r="P36" s="1">
        <v>200</v>
      </c>
      <c r="Q36" s="1">
        <f t="shared" si="4"/>
        <v>81.2</v>
      </c>
      <c r="R36" s="5">
        <f t="shared" si="7"/>
        <v>488.79999999999995</v>
      </c>
      <c r="S36" s="5"/>
      <c r="T36" s="1"/>
      <c r="U36" s="1">
        <f t="shared" si="5"/>
        <v>13.999999999999998</v>
      </c>
      <c r="V36" s="1">
        <f t="shared" si="6"/>
        <v>7.9802955665024626</v>
      </c>
      <c r="W36" s="1">
        <v>78.599999999999994</v>
      </c>
      <c r="X36" s="1">
        <v>62.2</v>
      </c>
      <c r="Y36" s="1">
        <v>80.2</v>
      </c>
      <c r="Z36" s="1">
        <v>61.8</v>
      </c>
      <c r="AA36" s="1">
        <v>77.599999999999994</v>
      </c>
      <c r="AB36" s="1">
        <v>57.8</v>
      </c>
      <c r="AC36" s="1">
        <v>84.2</v>
      </c>
      <c r="AD36" s="1">
        <v>96.8</v>
      </c>
      <c r="AE36" s="1" t="s">
        <v>51</v>
      </c>
      <c r="AF36" s="1">
        <f t="shared" si="3"/>
        <v>195.51999999999998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75</v>
      </c>
      <c r="B37" s="1" t="s">
        <v>36</v>
      </c>
      <c r="C37" s="1"/>
      <c r="D37" s="1">
        <v>70</v>
      </c>
      <c r="E37" s="1">
        <v>27</v>
      </c>
      <c r="F37" s="1">
        <v>13</v>
      </c>
      <c r="G37" s="8">
        <v>0.1</v>
      </c>
      <c r="H37" s="1">
        <v>45</v>
      </c>
      <c r="I37" s="1" t="s">
        <v>37</v>
      </c>
      <c r="J37" s="1"/>
      <c r="K37" s="1">
        <v>34</v>
      </c>
      <c r="L37" s="1">
        <f t="shared" si="2"/>
        <v>-7</v>
      </c>
      <c r="M37" s="1"/>
      <c r="N37" s="1"/>
      <c r="O37" s="1">
        <v>120</v>
      </c>
      <c r="P37" s="1">
        <v>80</v>
      </c>
      <c r="Q37" s="1">
        <f t="shared" si="4"/>
        <v>5.4</v>
      </c>
      <c r="R37" s="5"/>
      <c r="S37" s="5"/>
      <c r="T37" s="1"/>
      <c r="U37" s="1">
        <f t="shared" si="5"/>
        <v>39.444444444444443</v>
      </c>
      <c r="V37" s="1">
        <f t="shared" si="6"/>
        <v>39.444444444444443</v>
      </c>
      <c r="W37" s="1">
        <v>16.8</v>
      </c>
      <c r="X37" s="1">
        <v>8</v>
      </c>
      <c r="Y37" s="1">
        <v>9.6</v>
      </c>
      <c r="Z37" s="1">
        <v>1.8</v>
      </c>
      <c r="AA37" s="1">
        <v>5.4</v>
      </c>
      <c r="AB37" s="1">
        <v>17.2</v>
      </c>
      <c r="AC37" s="1">
        <v>7.8</v>
      </c>
      <c r="AD37" s="1">
        <v>13</v>
      </c>
      <c r="AE37" s="1"/>
      <c r="AF37" s="1">
        <f t="shared" si="3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76</v>
      </c>
      <c r="B38" s="1" t="s">
        <v>36</v>
      </c>
      <c r="C38" s="1">
        <v>8</v>
      </c>
      <c r="D38" s="1">
        <v>104</v>
      </c>
      <c r="E38" s="1">
        <v>82</v>
      </c>
      <c r="F38" s="1">
        <v>9</v>
      </c>
      <c r="G38" s="8">
        <v>0.1</v>
      </c>
      <c r="H38" s="1">
        <v>60</v>
      </c>
      <c r="I38" s="1" t="s">
        <v>37</v>
      </c>
      <c r="J38" s="1"/>
      <c r="K38" s="1">
        <v>72</v>
      </c>
      <c r="L38" s="1">
        <f t="shared" ref="L38:L69" si="8">E38-K38</f>
        <v>10</v>
      </c>
      <c r="M38" s="1"/>
      <c r="N38" s="1"/>
      <c r="O38" s="1">
        <v>102</v>
      </c>
      <c r="P38" s="1">
        <v>90</v>
      </c>
      <c r="Q38" s="1">
        <f t="shared" si="4"/>
        <v>16.399999999999999</v>
      </c>
      <c r="R38" s="5">
        <f t="shared" si="7"/>
        <v>28.599999999999966</v>
      </c>
      <c r="S38" s="5"/>
      <c r="T38" s="1"/>
      <c r="U38" s="1">
        <f t="shared" si="5"/>
        <v>14</v>
      </c>
      <c r="V38" s="1">
        <f t="shared" si="6"/>
        <v>12.256097560975611</v>
      </c>
      <c r="W38" s="1">
        <v>23.2</v>
      </c>
      <c r="X38" s="1">
        <v>3.4</v>
      </c>
      <c r="Y38" s="1">
        <v>9.1999999999999993</v>
      </c>
      <c r="Z38" s="1">
        <v>10.199999999999999</v>
      </c>
      <c r="AA38" s="1">
        <v>7</v>
      </c>
      <c r="AB38" s="1">
        <v>12.4</v>
      </c>
      <c r="AC38" s="1">
        <v>5.4</v>
      </c>
      <c r="AD38" s="1">
        <v>0.4</v>
      </c>
      <c r="AE38" s="1" t="s">
        <v>51</v>
      </c>
      <c r="AF38" s="1">
        <f t="shared" si="3"/>
        <v>2.8599999999999968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77</v>
      </c>
      <c r="B39" s="1" t="s">
        <v>36</v>
      </c>
      <c r="C39" s="1">
        <v>203</v>
      </c>
      <c r="D39" s="1">
        <v>480</v>
      </c>
      <c r="E39" s="1">
        <v>240</v>
      </c>
      <c r="F39" s="1">
        <v>238</v>
      </c>
      <c r="G39" s="8">
        <v>0.1</v>
      </c>
      <c r="H39" s="1">
        <v>60</v>
      </c>
      <c r="I39" s="1" t="s">
        <v>37</v>
      </c>
      <c r="J39" s="1"/>
      <c r="K39" s="1">
        <v>237</v>
      </c>
      <c r="L39" s="1">
        <f t="shared" si="8"/>
        <v>3</v>
      </c>
      <c r="M39" s="1"/>
      <c r="N39" s="1"/>
      <c r="O39" s="1">
        <v>0</v>
      </c>
      <c r="P39" s="1"/>
      <c r="Q39" s="1">
        <f t="shared" si="4"/>
        <v>48</v>
      </c>
      <c r="R39" s="5">
        <f t="shared" si="7"/>
        <v>434</v>
      </c>
      <c r="S39" s="5"/>
      <c r="T39" s="1"/>
      <c r="U39" s="1">
        <f t="shared" si="5"/>
        <v>14</v>
      </c>
      <c r="V39" s="1">
        <f t="shared" si="6"/>
        <v>4.958333333333333</v>
      </c>
      <c r="W39" s="1">
        <v>18.8</v>
      </c>
      <c r="X39" s="1">
        <v>37.799999999999997</v>
      </c>
      <c r="Y39" s="1">
        <v>51.8</v>
      </c>
      <c r="Z39" s="1">
        <v>20.399999999999999</v>
      </c>
      <c r="AA39" s="1">
        <v>35</v>
      </c>
      <c r="AB39" s="1">
        <v>23</v>
      </c>
      <c r="AC39" s="1">
        <v>20.399999999999999</v>
      </c>
      <c r="AD39" s="1">
        <v>39.6</v>
      </c>
      <c r="AE39" s="1"/>
      <c r="AF39" s="1">
        <f t="shared" si="3"/>
        <v>43.400000000000006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78</v>
      </c>
      <c r="B40" s="1" t="s">
        <v>36</v>
      </c>
      <c r="C40" s="1">
        <v>65</v>
      </c>
      <c r="D40" s="1">
        <v>1</v>
      </c>
      <c r="E40" s="1">
        <v>60</v>
      </c>
      <c r="F40" s="1">
        <v>1</v>
      </c>
      <c r="G40" s="8">
        <v>0.1</v>
      </c>
      <c r="H40" s="1">
        <v>45</v>
      </c>
      <c r="I40" s="1" t="s">
        <v>37</v>
      </c>
      <c r="J40" s="1"/>
      <c r="K40" s="1">
        <v>66</v>
      </c>
      <c r="L40" s="1">
        <f t="shared" si="8"/>
        <v>-6</v>
      </c>
      <c r="M40" s="1"/>
      <c r="N40" s="1"/>
      <c r="O40" s="1">
        <v>63</v>
      </c>
      <c r="P40" s="1"/>
      <c r="Q40" s="1">
        <f t="shared" si="4"/>
        <v>12</v>
      </c>
      <c r="R40" s="5">
        <f t="shared" si="7"/>
        <v>104</v>
      </c>
      <c r="S40" s="5"/>
      <c r="T40" s="1"/>
      <c r="U40" s="1">
        <f t="shared" si="5"/>
        <v>14</v>
      </c>
      <c r="V40" s="1">
        <f t="shared" si="6"/>
        <v>5.333333333333333</v>
      </c>
      <c r="W40" s="1">
        <v>9</v>
      </c>
      <c r="X40" s="1">
        <v>4.2</v>
      </c>
      <c r="Y40" s="1">
        <v>10</v>
      </c>
      <c r="Z40" s="1">
        <v>7.4</v>
      </c>
      <c r="AA40" s="1">
        <v>7.4</v>
      </c>
      <c r="AB40" s="1">
        <v>0</v>
      </c>
      <c r="AC40" s="1">
        <v>3.6</v>
      </c>
      <c r="AD40" s="1">
        <v>14.4</v>
      </c>
      <c r="AE40" s="1"/>
      <c r="AF40" s="1">
        <f t="shared" si="3"/>
        <v>10.4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79</v>
      </c>
      <c r="B41" s="1" t="s">
        <v>36</v>
      </c>
      <c r="C41" s="1">
        <v>118</v>
      </c>
      <c r="D41" s="1">
        <v>322</v>
      </c>
      <c r="E41" s="1">
        <v>217</v>
      </c>
      <c r="F41" s="1">
        <v>122</v>
      </c>
      <c r="G41" s="8">
        <v>0.4</v>
      </c>
      <c r="H41" s="1">
        <v>45</v>
      </c>
      <c r="I41" s="1" t="s">
        <v>37</v>
      </c>
      <c r="J41" s="1"/>
      <c r="K41" s="1">
        <v>219</v>
      </c>
      <c r="L41" s="1">
        <f t="shared" si="8"/>
        <v>-2</v>
      </c>
      <c r="M41" s="1"/>
      <c r="N41" s="1"/>
      <c r="O41" s="1">
        <v>120</v>
      </c>
      <c r="P41" s="1">
        <v>100</v>
      </c>
      <c r="Q41" s="1">
        <f t="shared" si="4"/>
        <v>43.4</v>
      </c>
      <c r="R41" s="5">
        <f t="shared" si="7"/>
        <v>265.60000000000002</v>
      </c>
      <c r="S41" s="5"/>
      <c r="T41" s="1"/>
      <c r="U41" s="1">
        <f t="shared" si="5"/>
        <v>14.000000000000002</v>
      </c>
      <c r="V41" s="1">
        <f t="shared" si="6"/>
        <v>7.8801843317972349</v>
      </c>
      <c r="W41" s="1">
        <v>37.4</v>
      </c>
      <c r="X41" s="1">
        <v>39.4</v>
      </c>
      <c r="Y41" s="1">
        <v>45.6</v>
      </c>
      <c r="Z41" s="1">
        <v>45.2</v>
      </c>
      <c r="AA41" s="1">
        <v>42.4</v>
      </c>
      <c r="AB41" s="1">
        <v>35.6</v>
      </c>
      <c r="AC41" s="1">
        <v>55.4</v>
      </c>
      <c r="AD41" s="1">
        <v>46.2</v>
      </c>
      <c r="AE41" s="1"/>
      <c r="AF41" s="1">
        <f t="shared" si="3"/>
        <v>106.24000000000001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80</v>
      </c>
      <c r="B42" s="1" t="s">
        <v>39</v>
      </c>
      <c r="C42" s="1">
        <v>76.179000000000002</v>
      </c>
      <c r="D42" s="1">
        <v>133.553</v>
      </c>
      <c r="E42" s="1">
        <v>128.87799999999999</v>
      </c>
      <c r="F42" s="1">
        <v>58.598999999999997</v>
      </c>
      <c r="G42" s="8">
        <v>1</v>
      </c>
      <c r="H42" s="1">
        <v>60</v>
      </c>
      <c r="I42" s="1" t="s">
        <v>37</v>
      </c>
      <c r="J42" s="1"/>
      <c r="K42" s="1">
        <v>127</v>
      </c>
      <c r="L42" s="1">
        <f t="shared" si="8"/>
        <v>1.8779999999999859</v>
      </c>
      <c r="M42" s="1"/>
      <c r="N42" s="1"/>
      <c r="O42" s="1">
        <v>90</v>
      </c>
      <c r="P42" s="1">
        <v>70</v>
      </c>
      <c r="Q42" s="1">
        <f t="shared" si="4"/>
        <v>25.775599999999997</v>
      </c>
      <c r="R42" s="5">
        <f t="shared" si="7"/>
        <v>142.25939999999997</v>
      </c>
      <c r="S42" s="5"/>
      <c r="T42" s="1"/>
      <c r="U42" s="1">
        <f t="shared" si="5"/>
        <v>14</v>
      </c>
      <c r="V42" s="1">
        <f t="shared" si="6"/>
        <v>8.4808501063020838</v>
      </c>
      <c r="W42" s="1">
        <v>26.381</v>
      </c>
      <c r="X42" s="1">
        <v>23.5336</v>
      </c>
      <c r="Y42" s="1">
        <v>20.29</v>
      </c>
      <c r="Z42" s="1">
        <v>25.679400000000001</v>
      </c>
      <c r="AA42" s="1">
        <v>23.441400000000002</v>
      </c>
      <c r="AB42" s="1">
        <v>21.901</v>
      </c>
      <c r="AC42" s="1">
        <v>19.867799999999999</v>
      </c>
      <c r="AD42" s="1">
        <v>24.639399999999998</v>
      </c>
      <c r="AE42" s="1"/>
      <c r="AF42" s="1">
        <f t="shared" si="3"/>
        <v>142.25939999999997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81</v>
      </c>
      <c r="B43" s="1" t="s">
        <v>39</v>
      </c>
      <c r="C43" s="1">
        <v>62.831000000000003</v>
      </c>
      <c r="D43" s="1">
        <v>109.819</v>
      </c>
      <c r="E43" s="1">
        <v>110.501</v>
      </c>
      <c r="F43" s="1">
        <v>45.466999999999999</v>
      </c>
      <c r="G43" s="8">
        <v>1</v>
      </c>
      <c r="H43" s="1">
        <v>45</v>
      </c>
      <c r="I43" s="1" t="s">
        <v>37</v>
      </c>
      <c r="J43" s="1"/>
      <c r="K43" s="1">
        <v>107.1</v>
      </c>
      <c r="L43" s="1">
        <f t="shared" si="8"/>
        <v>3.4010000000000105</v>
      </c>
      <c r="M43" s="1"/>
      <c r="N43" s="1"/>
      <c r="O43" s="1">
        <v>0</v>
      </c>
      <c r="P43" s="1">
        <v>34</v>
      </c>
      <c r="Q43" s="1">
        <f t="shared" si="4"/>
        <v>22.100200000000001</v>
      </c>
      <c r="R43" s="5">
        <f>13*Q43-P43-O43-F43</f>
        <v>207.8356</v>
      </c>
      <c r="S43" s="5"/>
      <c r="T43" s="1"/>
      <c r="U43" s="1">
        <f t="shared" si="5"/>
        <v>12.999999999999998</v>
      </c>
      <c r="V43" s="1">
        <f t="shared" si="6"/>
        <v>3.5957593143953446</v>
      </c>
      <c r="W43" s="1">
        <v>13.937200000000001</v>
      </c>
      <c r="X43" s="1">
        <v>16.47</v>
      </c>
      <c r="Y43" s="1">
        <v>17.4876</v>
      </c>
      <c r="Z43" s="1">
        <v>10.4306</v>
      </c>
      <c r="AA43" s="1">
        <v>18.0502</v>
      </c>
      <c r="AB43" s="1">
        <v>18.691600000000001</v>
      </c>
      <c r="AC43" s="1">
        <v>11.510400000000001</v>
      </c>
      <c r="AD43" s="1">
        <v>20.149000000000001</v>
      </c>
      <c r="AE43" s="1"/>
      <c r="AF43" s="1">
        <f t="shared" si="3"/>
        <v>207.8356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82</v>
      </c>
      <c r="B44" s="1" t="s">
        <v>39</v>
      </c>
      <c r="C44" s="1">
        <v>1.0429999999999999</v>
      </c>
      <c r="D44" s="1">
        <v>59.387999999999998</v>
      </c>
      <c r="E44" s="1">
        <v>8.8780000000000001</v>
      </c>
      <c r="F44" s="1">
        <v>44.780999999999999</v>
      </c>
      <c r="G44" s="8">
        <v>1</v>
      </c>
      <c r="H44" s="1">
        <v>45</v>
      </c>
      <c r="I44" s="1" t="s">
        <v>37</v>
      </c>
      <c r="J44" s="1"/>
      <c r="K44" s="1">
        <v>10</v>
      </c>
      <c r="L44" s="1">
        <f t="shared" si="8"/>
        <v>-1.1219999999999999</v>
      </c>
      <c r="M44" s="1"/>
      <c r="N44" s="1"/>
      <c r="O44" s="1">
        <v>50</v>
      </c>
      <c r="P44" s="1"/>
      <c r="Q44" s="1">
        <f t="shared" si="4"/>
        <v>1.7756000000000001</v>
      </c>
      <c r="R44" s="5"/>
      <c r="S44" s="5"/>
      <c r="T44" s="1"/>
      <c r="U44" s="1">
        <f t="shared" si="5"/>
        <v>53.379702635728769</v>
      </c>
      <c r="V44" s="1">
        <f t="shared" si="6"/>
        <v>53.379702635728769</v>
      </c>
      <c r="W44" s="1">
        <v>7.7680000000000007</v>
      </c>
      <c r="X44" s="1">
        <v>6.891</v>
      </c>
      <c r="Y44" s="1">
        <v>6.8150000000000004</v>
      </c>
      <c r="Z44" s="1">
        <v>7.7458</v>
      </c>
      <c r="AA44" s="1">
        <v>7.734</v>
      </c>
      <c r="AB44" s="1">
        <v>9.2644000000000002</v>
      </c>
      <c r="AC44" s="1">
        <v>6.3982000000000001</v>
      </c>
      <c r="AD44" s="1">
        <v>9.8062000000000005</v>
      </c>
      <c r="AE44" s="1"/>
      <c r="AF44" s="1">
        <f t="shared" si="3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83</v>
      </c>
      <c r="B45" s="1" t="s">
        <v>36</v>
      </c>
      <c r="C45" s="1">
        <v>266</v>
      </c>
      <c r="D45" s="1">
        <v>6</v>
      </c>
      <c r="E45" s="1">
        <v>-18</v>
      </c>
      <c r="F45" s="1">
        <v>269</v>
      </c>
      <c r="G45" s="8">
        <v>0.35</v>
      </c>
      <c r="H45" s="1">
        <v>45</v>
      </c>
      <c r="I45" s="1" t="s">
        <v>37</v>
      </c>
      <c r="J45" s="1"/>
      <c r="K45" s="1">
        <v>31</v>
      </c>
      <c r="L45" s="1">
        <f t="shared" si="8"/>
        <v>-49</v>
      </c>
      <c r="M45" s="1"/>
      <c r="N45" s="1"/>
      <c r="O45" s="1">
        <v>0</v>
      </c>
      <c r="P45" s="1"/>
      <c r="Q45" s="1">
        <f t="shared" si="4"/>
        <v>-3.6</v>
      </c>
      <c r="R45" s="5"/>
      <c r="S45" s="5"/>
      <c r="T45" s="1"/>
      <c r="U45" s="1">
        <f t="shared" si="5"/>
        <v>-74.722222222222214</v>
      </c>
      <c r="V45" s="1">
        <f t="shared" si="6"/>
        <v>-74.722222222222214</v>
      </c>
      <c r="W45" s="1">
        <v>2.2000000000000002</v>
      </c>
      <c r="X45" s="1">
        <v>33</v>
      </c>
      <c r="Y45" s="1">
        <v>2.6</v>
      </c>
      <c r="Z45" s="1">
        <v>5.8</v>
      </c>
      <c r="AA45" s="1">
        <v>5</v>
      </c>
      <c r="AB45" s="1">
        <v>5.8</v>
      </c>
      <c r="AC45" s="1">
        <v>8.4</v>
      </c>
      <c r="AD45" s="1">
        <v>47.4</v>
      </c>
      <c r="AE45" s="15" t="s">
        <v>150</v>
      </c>
      <c r="AF45" s="1">
        <f t="shared" si="3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84</v>
      </c>
      <c r="B46" s="1" t="s">
        <v>39</v>
      </c>
      <c r="C46" s="1">
        <v>108.249</v>
      </c>
      <c r="D46" s="1">
        <v>107.232</v>
      </c>
      <c r="E46" s="1">
        <v>120.613</v>
      </c>
      <c r="F46" s="1">
        <v>89.697999999999993</v>
      </c>
      <c r="G46" s="8">
        <v>1</v>
      </c>
      <c r="H46" s="1">
        <v>45</v>
      </c>
      <c r="I46" s="1" t="s">
        <v>37</v>
      </c>
      <c r="J46" s="1"/>
      <c r="K46" s="1">
        <v>114.1</v>
      </c>
      <c r="L46" s="1">
        <f t="shared" si="8"/>
        <v>6.5130000000000052</v>
      </c>
      <c r="M46" s="1"/>
      <c r="N46" s="1"/>
      <c r="O46" s="1">
        <v>0</v>
      </c>
      <c r="P46" s="1"/>
      <c r="Q46" s="1">
        <f t="shared" si="4"/>
        <v>24.122599999999998</v>
      </c>
      <c r="R46" s="5">
        <f>13*Q46-P46-O46-F46</f>
        <v>223.89580000000001</v>
      </c>
      <c r="S46" s="5"/>
      <c r="T46" s="1"/>
      <c r="U46" s="1">
        <f t="shared" si="5"/>
        <v>13</v>
      </c>
      <c r="V46" s="1">
        <f t="shared" si="6"/>
        <v>3.7184217290010197</v>
      </c>
      <c r="W46" s="1">
        <v>6.5063999999999993</v>
      </c>
      <c r="X46" s="1">
        <v>4.9715999999999996</v>
      </c>
      <c r="Y46" s="1">
        <v>14.5192</v>
      </c>
      <c r="Z46" s="1">
        <v>6.1082000000000001</v>
      </c>
      <c r="AA46" s="1">
        <v>8.9916</v>
      </c>
      <c r="AB46" s="1">
        <v>13.1494</v>
      </c>
      <c r="AC46" s="1">
        <v>6.1058000000000003</v>
      </c>
      <c r="AD46" s="1">
        <v>10.6624</v>
      </c>
      <c r="AE46" s="1" t="s">
        <v>51</v>
      </c>
      <c r="AF46" s="1">
        <f t="shared" si="3"/>
        <v>223.89580000000001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6" t="s">
        <v>85</v>
      </c>
      <c r="B47" s="1" t="s">
        <v>36</v>
      </c>
      <c r="C47" s="1"/>
      <c r="D47" s="1"/>
      <c r="E47" s="1">
        <v>-12</v>
      </c>
      <c r="F47" s="1"/>
      <c r="G47" s="8">
        <v>0.4</v>
      </c>
      <c r="H47" s="1">
        <v>45</v>
      </c>
      <c r="I47" s="1" t="s">
        <v>37</v>
      </c>
      <c r="J47" s="1"/>
      <c r="K47" s="1"/>
      <c r="L47" s="1">
        <f t="shared" si="8"/>
        <v>-12</v>
      </c>
      <c r="M47" s="1"/>
      <c r="N47" s="1"/>
      <c r="O47" s="1">
        <v>0</v>
      </c>
      <c r="P47" s="1"/>
      <c r="Q47" s="1">
        <f t="shared" si="4"/>
        <v>-2.4</v>
      </c>
      <c r="R47" s="5">
        <v>70</v>
      </c>
      <c r="S47" s="5"/>
      <c r="T47" s="1"/>
      <c r="U47" s="1">
        <f t="shared" si="5"/>
        <v>-29.166666666666668</v>
      </c>
      <c r="V47" s="1">
        <f t="shared" si="6"/>
        <v>0</v>
      </c>
      <c r="W47" s="1">
        <v>-2.2000000000000002</v>
      </c>
      <c r="X47" s="1">
        <v>13.8</v>
      </c>
      <c r="Y47" s="1">
        <v>1.2</v>
      </c>
      <c r="Z47" s="1">
        <v>6.6</v>
      </c>
      <c r="AA47" s="1">
        <v>6</v>
      </c>
      <c r="AB47" s="1">
        <v>9.4</v>
      </c>
      <c r="AC47" s="1">
        <v>13.6</v>
      </c>
      <c r="AD47" s="1">
        <v>12.8</v>
      </c>
      <c r="AE47" s="21" t="s">
        <v>149</v>
      </c>
      <c r="AF47" s="1">
        <f t="shared" si="3"/>
        <v>28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86</v>
      </c>
      <c r="B48" s="1" t="s">
        <v>36</v>
      </c>
      <c r="C48" s="1">
        <v>263</v>
      </c>
      <c r="D48" s="1">
        <v>202</v>
      </c>
      <c r="E48" s="1">
        <v>217</v>
      </c>
      <c r="F48" s="1">
        <v>131</v>
      </c>
      <c r="G48" s="8">
        <v>0.3</v>
      </c>
      <c r="H48" s="1" t="e">
        <v>#N/A</v>
      </c>
      <c r="I48" s="1" t="s">
        <v>37</v>
      </c>
      <c r="J48" s="1"/>
      <c r="K48" s="1">
        <v>220</v>
      </c>
      <c r="L48" s="1">
        <f t="shared" si="8"/>
        <v>-3</v>
      </c>
      <c r="M48" s="1"/>
      <c r="N48" s="1"/>
      <c r="O48" s="1">
        <v>86</v>
      </c>
      <c r="P48" s="1">
        <v>60</v>
      </c>
      <c r="Q48" s="1">
        <f t="shared" si="4"/>
        <v>43.4</v>
      </c>
      <c r="R48" s="5">
        <f t="shared" si="7"/>
        <v>330.6</v>
      </c>
      <c r="S48" s="5"/>
      <c r="T48" s="1"/>
      <c r="U48" s="1">
        <f t="shared" si="5"/>
        <v>14.000000000000002</v>
      </c>
      <c r="V48" s="1">
        <f t="shared" si="6"/>
        <v>6.3824884792626726</v>
      </c>
      <c r="W48" s="1">
        <v>36</v>
      </c>
      <c r="X48" s="1">
        <v>7.8</v>
      </c>
      <c r="Y48" s="1">
        <v>42.2</v>
      </c>
      <c r="Z48" s="1">
        <v>38.799999999999997</v>
      </c>
      <c r="AA48" s="1">
        <v>23</v>
      </c>
      <c r="AB48" s="1">
        <v>25.2</v>
      </c>
      <c r="AC48" s="1">
        <v>39.4</v>
      </c>
      <c r="AD48" s="1">
        <v>31</v>
      </c>
      <c r="AE48" s="1"/>
      <c r="AF48" s="1">
        <f t="shared" si="3"/>
        <v>99.18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87</v>
      </c>
      <c r="B49" s="1" t="s">
        <v>39</v>
      </c>
      <c r="C49" s="1">
        <v>42.156999999999996</v>
      </c>
      <c r="D49" s="1"/>
      <c r="E49" s="1">
        <v>26.378</v>
      </c>
      <c r="F49" s="1">
        <v>12.571999999999999</v>
      </c>
      <c r="G49" s="8">
        <v>1</v>
      </c>
      <c r="H49" s="1">
        <v>45</v>
      </c>
      <c r="I49" s="1" t="s">
        <v>37</v>
      </c>
      <c r="J49" s="1"/>
      <c r="K49" s="1">
        <v>25.6</v>
      </c>
      <c r="L49" s="1">
        <f t="shared" si="8"/>
        <v>0.77799999999999869</v>
      </c>
      <c r="M49" s="1"/>
      <c r="N49" s="1"/>
      <c r="O49" s="1">
        <v>0</v>
      </c>
      <c r="P49" s="1"/>
      <c r="Q49" s="1">
        <f t="shared" si="4"/>
        <v>5.2755999999999998</v>
      </c>
      <c r="R49" s="5">
        <f>11*Q49-P49-O49-F49</f>
        <v>45.459599999999995</v>
      </c>
      <c r="S49" s="5"/>
      <c r="T49" s="1"/>
      <c r="U49" s="1">
        <f t="shared" si="5"/>
        <v>11</v>
      </c>
      <c r="V49" s="1">
        <f t="shared" si="6"/>
        <v>2.3830464781257108</v>
      </c>
      <c r="W49" s="1">
        <v>1.2165999999999999</v>
      </c>
      <c r="X49" s="1">
        <v>2.4748000000000001</v>
      </c>
      <c r="Y49" s="1">
        <v>4.5792000000000002</v>
      </c>
      <c r="Z49" s="1">
        <v>3.2469999999999999</v>
      </c>
      <c r="AA49" s="1">
        <v>5.3906000000000001</v>
      </c>
      <c r="AB49" s="1">
        <v>4.8064</v>
      </c>
      <c r="AC49" s="1">
        <v>0.68700000000000006</v>
      </c>
      <c r="AD49" s="1">
        <v>2.5045999999999999</v>
      </c>
      <c r="AE49" s="1"/>
      <c r="AF49" s="1">
        <f t="shared" si="3"/>
        <v>45.459599999999995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88</v>
      </c>
      <c r="B50" s="1" t="s">
        <v>36</v>
      </c>
      <c r="C50" s="1">
        <v>296</v>
      </c>
      <c r="D50" s="1">
        <v>390</v>
      </c>
      <c r="E50" s="1">
        <v>416</v>
      </c>
      <c r="F50" s="1">
        <v>178</v>
      </c>
      <c r="G50" s="8">
        <v>0.35</v>
      </c>
      <c r="H50" s="1">
        <v>45</v>
      </c>
      <c r="I50" s="1" t="s">
        <v>37</v>
      </c>
      <c r="J50" s="1"/>
      <c r="K50" s="1">
        <v>418</v>
      </c>
      <c r="L50" s="1">
        <f t="shared" si="8"/>
        <v>-2</v>
      </c>
      <c r="M50" s="1"/>
      <c r="N50" s="1"/>
      <c r="O50" s="1">
        <v>280</v>
      </c>
      <c r="P50" s="1">
        <v>200</v>
      </c>
      <c r="Q50" s="1">
        <f t="shared" si="4"/>
        <v>83.2</v>
      </c>
      <c r="R50" s="5">
        <f t="shared" si="7"/>
        <v>506.79999999999995</v>
      </c>
      <c r="S50" s="5"/>
      <c r="T50" s="1"/>
      <c r="U50" s="1">
        <f t="shared" si="5"/>
        <v>13.999999999999998</v>
      </c>
      <c r="V50" s="1">
        <f t="shared" si="6"/>
        <v>7.9086538461538458</v>
      </c>
      <c r="W50" s="1">
        <v>77.8</v>
      </c>
      <c r="X50" s="1">
        <v>67.400000000000006</v>
      </c>
      <c r="Y50" s="1">
        <v>90</v>
      </c>
      <c r="Z50" s="1">
        <v>65.8</v>
      </c>
      <c r="AA50" s="1">
        <v>82.6</v>
      </c>
      <c r="AB50" s="1">
        <v>83.8</v>
      </c>
      <c r="AC50" s="1">
        <v>91.8</v>
      </c>
      <c r="AD50" s="1">
        <v>95.6</v>
      </c>
      <c r="AE50" s="1" t="s">
        <v>89</v>
      </c>
      <c r="AF50" s="1">
        <f t="shared" si="3"/>
        <v>177.37999999999997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90</v>
      </c>
      <c r="B51" s="1" t="s">
        <v>36</v>
      </c>
      <c r="C51" s="1">
        <v>19</v>
      </c>
      <c r="D51" s="1">
        <v>248</v>
      </c>
      <c r="E51" s="1">
        <v>182</v>
      </c>
      <c r="F51" s="1">
        <v>40</v>
      </c>
      <c r="G51" s="8">
        <v>0.41</v>
      </c>
      <c r="H51" s="1">
        <v>45</v>
      </c>
      <c r="I51" s="1" t="s">
        <v>37</v>
      </c>
      <c r="J51" s="1"/>
      <c r="K51" s="1">
        <v>244</v>
      </c>
      <c r="L51" s="1">
        <f t="shared" si="8"/>
        <v>-62</v>
      </c>
      <c r="M51" s="1"/>
      <c r="N51" s="1"/>
      <c r="O51" s="1">
        <v>260</v>
      </c>
      <c r="P51" s="1">
        <v>200</v>
      </c>
      <c r="Q51" s="1">
        <f t="shared" si="4"/>
        <v>36.4</v>
      </c>
      <c r="R51" s="5">
        <f t="shared" si="7"/>
        <v>9.5999999999999659</v>
      </c>
      <c r="S51" s="5"/>
      <c r="T51" s="1"/>
      <c r="U51" s="1">
        <f t="shared" si="5"/>
        <v>14</v>
      </c>
      <c r="V51" s="1">
        <f t="shared" si="6"/>
        <v>13.736263736263737</v>
      </c>
      <c r="W51" s="1">
        <v>49.6</v>
      </c>
      <c r="X51" s="1">
        <v>46.6</v>
      </c>
      <c r="Y51" s="1">
        <v>90</v>
      </c>
      <c r="Z51" s="1">
        <v>50.4</v>
      </c>
      <c r="AA51" s="1">
        <v>25.2</v>
      </c>
      <c r="AB51" s="1">
        <v>107.2</v>
      </c>
      <c r="AC51" s="1">
        <v>50.4</v>
      </c>
      <c r="AD51" s="1">
        <v>60.8</v>
      </c>
      <c r="AE51" s="1"/>
      <c r="AF51" s="1">
        <f t="shared" si="3"/>
        <v>3.9359999999999857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91</v>
      </c>
      <c r="B52" s="1" t="s">
        <v>36</v>
      </c>
      <c r="C52" s="1">
        <v>16</v>
      </c>
      <c r="D52" s="1">
        <v>2</v>
      </c>
      <c r="E52" s="1">
        <v>15</v>
      </c>
      <c r="F52" s="1"/>
      <c r="G52" s="8">
        <v>0.41</v>
      </c>
      <c r="H52" s="1">
        <v>45</v>
      </c>
      <c r="I52" s="1" t="s">
        <v>37</v>
      </c>
      <c r="J52" s="1"/>
      <c r="K52" s="1">
        <v>25</v>
      </c>
      <c r="L52" s="1">
        <f t="shared" si="8"/>
        <v>-10</v>
      </c>
      <c r="M52" s="1"/>
      <c r="N52" s="1"/>
      <c r="O52" s="1">
        <v>190</v>
      </c>
      <c r="P52" s="1">
        <v>100</v>
      </c>
      <c r="Q52" s="1">
        <f t="shared" si="4"/>
        <v>3</v>
      </c>
      <c r="R52" s="5"/>
      <c r="S52" s="5"/>
      <c r="T52" s="1"/>
      <c r="U52" s="1">
        <f t="shared" si="5"/>
        <v>96.666666666666671</v>
      </c>
      <c r="V52" s="1">
        <f t="shared" si="6"/>
        <v>96.666666666666671</v>
      </c>
      <c r="W52" s="1">
        <v>31.4</v>
      </c>
      <c r="X52" s="1">
        <v>1.4</v>
      </c>
      <c r="Y52" s="1">
        <v>9.8000000000000007</v>
      </c>
      <c r="Z52" s="1">
        <v>20</v>
      </c>
      <c r="AA52" s="1">
        <v>0.4</v>
      </c>
      <c r="AB52" s="1">
        <v>3.4</v>
      </c>
      <c r="AC52" s="1">
        <v>18.399999999999999</v>
      </c>
      <c r="AD52" s="1">
        <v>11.2</v>
      </c>
      <c r="AE52" s="1"/>
      <c r="AF52" s="1">
        <f t="shared" si="3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1" t="s">
        <v>92</v>
      </c>
      <c r="B53" s="11" t="s">
        <v>39</v>
      </c>
      <c r="C53" s="11">
        <v>16.449000000000002</v>
      </c>
      <c r="D53" s="11"/>
      <c r="E53" s="11"/>
      <c r="F53" s="11">
        <v>16.449000000000002</v>
      </c>
      <c r="G53" s="12">
        <v>0</v>
      </c>
      <c r="H53" s="11">
        <v>30</v>
      </c>
      <c r="I53" s="11" t="s">
        <v>93</v>
      </c>
      <c r="J53" s="11"/>
      <c r="K53" s="11">
        <v>1</v>
      </c>
      <c r="L53" s="11">
        <f t="shared" si="8"/>
        <v>-1</v>
      </c>
      <c r="M53" s="11"/>
      <c r="N53" s="11"/>
      <c r="O53" s="11">
        <v>0</v>
      </c>
      <c r="P53" s="11"/>
      <c r="Q53" s="11">
        <f t="shared" si="4"/>
        <v>0</v>
      </c>
      <c r="R53" s="13"/>
      <c r="S53" s="13"/>
      <c r="T53" s="11"/>
      <c r="U53" s="11" t="e">
        <f t="shared" si="5"/>
        <v>#DIV/0!</v>
      </c>
      <c r="V53" s="11" t="e">
        <f t="shared" si="6"/>
        <v>#DIV/0!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5" t="s">
        <v>148</v>
      </c>
      <c r="AF53" s="1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94</v>
      </c>
      <c r="B54" s="1" t="s">
        <v>36</v>
      </c>
      <c r="C54" s="1">
        <v>90</v>
      </c>
      <c r="D54" s="1">
        <v>294</v>
      </c>
      <c r="E54" s="1">
        <v>191</v>
      </c>
      <c r="F54" s="1">
        <v>99</v>
      </c>
      <c r="G54" s="8">
        <v>0.36</v>
      </c>
      <c r="H54" s="1">
        <v>45</v>
      </c>
      <c r="I54" s="1" t="s">
        <v>37</v>
      </c>
      <c r="J54" s="1"/>
      <c r="K54" s="1">
        <v>184</v>
      </c>
      <c r="L54" s="1">
        <f t="shared" si="8"/>
        <v>7</v>
      </c>
      <c r="M54" s="1"/>
      <c r="N54" s="1"/>
      <c r="O54" s="1">
        <v>0</v>
      </c>
      <c r="P54" s="1"/>
      <c r="Q54" s="1">
        <f t="shared" si="4"/>
        <v>38.200000000000003</v>
      </c>
      <c r="R54" s="5">
        <f>12*Q54-P54-O54-F54</f>
        <v>359.40000000000003</v>
      </c>
      <c r="S54" s="5"/>
      <c r="T54" s="1"/>
      <c r="U54" s="1">
        <f t="shared" si="5"/>
        <v>12</v>
      </c>
      <c r="V54" s="1">
        <f t="shared" si="6"/>
        <v>2.5916230366492146</v>
      </c>
      <c r="W54" s="1">
        <v>16</v>
      </c>
      <c r="X54" s="1">
        <v>27.4</v>
      </c>
      <c r="Y54" s="1">
        <v>32.6</v>
      </c>
      <c r="Z54" s="1">
        <v>23.6</v>
      </c>
      <c r="AA54" s="1">
        <v>30.6</v>
      </c>
      <c r="AB54" s="1">
        <v>25.4</v>
      </c>
      <c r="AC54" s="1">
        <v>22.8</v>
      </c>
      <c r="AD54" s="1">
        <v>38.799999999999997</v>
      </c>
      <c r="AE54" s="1" t="s">
        <v>51</v>
      </c>
      <c r="AF54" s="1">
        <f t="shared" ref="AF54:AF65" si="9">G54*R54</f>
        <v>129.38400000000001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95</v>
      </c>
      <c r="B55" s="1" t="s">
        <v>36</v>
      </c>
      <c r="C55" s="1">
        <v>5</v>
      </c>
      <c r="D55" s="1"/>
      <c r="E55" s="1"/>
      <c r="F55" s="1">
        <v>5</v>
      </c>
      <c r="G55" s="8">
        <v>0.41</v>
      </c>
      <c r="H55" s="1">
        <v>45</v>
      </c>
      <c r="I55" s="1" t="s">
        <v>37</v>
      </c>
      <c r="J55" s="1"/>
      <c r="K55" s="1"/>
      <c r="L55" s="1">
        <f t="shared" si="8"/>
        <v>0</v>
      </c>
      <c r="M55" s="1"/>
      <c r="N55" s="1"/>
      <c r="O55" s="1">
        <v>0</v>
      </c>
      <c r="P55" s="1"/>
      <c r="Q55" s="1">
        <f t="shared" si="4"/>
        <v>0</v>
      </c>
      <c r="R55" s="5">
        <v>6</v>
      </c>
      <c r="S55" s="5"/>
      <c r="T55" s="1"/>
      <c r="U55" s="1" t="e">
        <f t="shared" si="5"/>
        <v>#DIV/0!</v>
      </c>
      <c r="V55" s="1" t="e">
        <f t="shared" si="6"/>
        <v>#DIV/0!</v>
      </c>
      <c r="W55" s="1">
        <v>0.4</v>
      </c>
      <c r="X55" s="1">
        <v>-0.4</v>
      </c>
      <c r="Y55" s="1">
        <v>0.2</v>
      </c>
      <c r="Z55" s="1">
        <v>3.2</v>
      </c>
      <c r="AA55" s="1">
        <v>0</v>
      </c>
      <c r="AB55" s="1">
        <v>-0.2</v>
      </c>
      <c r="AC55" s="1">
        <v>3.4</v>
      </c>
      <c r="AD55" s="1">
        <v>0.8</v>
      </c>
      <c r="AE55" s="1" t="s">
        <v>96</v>
      </c>
      <c r="AF55" s="1">
        <f t="shared" si="9"/>
        <v>2.46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6" t="s">
        <v>97</v>
      </c>
      <c r="B56" s="1" t="s">
        <v>36</v>
      </c>
      <c r="C56" s="1"/>
      <c r="D56" s="1"/>
      <c r="E56" s="1"/>
      <c r="F56" s="1"/>
      <c r="G56" s="8">
        <v>0.41</v>
      </c>
      <c r="H56" s="1">
        <v>45</v>
      </c>
      <c r="I56" s="1" t="s">
        <v>37</v>
      </c>
      <c r="J56" s="1"/>
      <c r="K56" s="1"/>
      <c r="L56" s="1">
        <f t="shared" si="8"/>
        <v>0</v>
      </c>
      <c r="M56" s="1"/>
      <c r="N56" s="1"/>
      <c r="O56" s="1">
        <v>6</v>
      </c>
      <c r="P56" s="1">
        <v>6</v>
      </c>
      <c r="Q56" s="1">
        <f t="shared" si="4"/>
        <v>0</v>
      </c>
      <c r="R56" s="5">
        <v>6</v>
      </c>
      <c r="S56" s="5"/>
      <c r="T56" s="1"/>
      <c r="U56" s="1" t="e">
        <f t="shared" si="5"/>
        <v>#DIV/0!</v>
      </c>
      <c r="V56" s="1" t="e">
        <f t="shared" si="6"/>
        <v>#DIV/0!</v>
      </c>
      <c r="W56" s="1">
        <v>0</v>
      </c>
      <c r="X56" s="1">
        <v>0</v>
      </c>
      <c r="Y56" s="1">
        <v>2.4</v>
      </c>
      <c r="Z56" s="1">
        <v>0</v>
      </c>
      <c r="AA56" s="1">
        <v>1.2</v>
      </c>
      <c r="AB56" s="1">
        <v>0</v>
      </c>
      <c r="AC56" s="1">
        <v>0</v>
      </c>
      <c r="AD56" s="1">
        <v>0</v>
      </c>
      <c r="AE56" s="10" t="s">
        <v>98</v>
      </c>
      <c r="AF56" s="1">
        <f t="shared" si="9"/>
        <v>2.46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99</v>
      </c>
      <c r="B57" s="1" t="s">
        <v>36</v>
      </c>
      <c r="C57" s="1">
        <v>9</v>
      </c>
      <c r="D57" s="1">
        <v>33</v>
      </c>
      <c r="E57" s="1">
        <v>18</v>
      </c>
      <c r="F57" s="1">
        <v>5</v>
      </c>
      <c r="G57" s="8">
        <v>0.33</v>
      </c>
      <c r="H57" s="1" t="e">
        <v>#N/A</v>
      </c>
      <c r="I57" s="1" t="s">
        <v>37</v>
      </c>
      <c r="J57" s="1"/>
      <c r="K57" s="1">
        <v>23</v>
      </c>
      <c r="L57" s="1">
        <f t="shared" si="8"/>
        <v>-5</v>
      </c>
      <c r="M57" s="1"/>
      <c r="N57" s="1"/>
      <c r="O57" s="1">
        <v>0</v>
      </c>
      <c r="P57" s="1"/>
      <c r="Q57" s="1">
        <f t="shared" si="4"/>
        <v>3.6</v>
      </c>
      <c r="R57" s="5">
        <f>10*Q57-P57-O57-F57</f>
        <v>31</v>
      </c>
      <c r="S57" s="5"/>
      <c r="T57" s="1"/>
      <c r="U57" s="1">
        <f t="shared" si="5"/>
        <v>10</v>
      </c>
      <c r="V57" s="1">
        <f t="shared" si="6"/>
        <v>1.3888888888888888</v>
      </c>
      <c r="W57" s="1">
        <v>1.2</v>
      </c>
      <c r="X57" s="1">
        <v>2</v>
      </c>
      <c r="Y57" s="1">
        <v>3.4</v>
      </c>
      <c r="Z57" s="1">
        <v>5.6</v>
      </c>
      <c r="AA57" s="1">
        <v>6</v>
      </c>
      <c r="AB57" s="1">
        <v>7.2</v>
      </c>
      <c r="AC57" s="1">
        <v>5</v>
      </c>
      <c r="AD57" s="1">
        <v>10.4</v>
      </c>
      <c r="AE57" s="1"/>
      <c r="AF57" s="1">
        <f t="shared" si="9"/>
        <v>10.23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100</v>
      </c>
      <c r="B58" s="1" t="s">
        <v>36</v>
      </c>
      <c r="C58" s="1"/>
      <c r="D58" s="1">
        <v>24</v>
      </c>
      <c r="E58" s="1"/>
      <c r="F58" s="1">
        <v>24</v>
      </c>
      <c r="G58" s="8">
        <v>0.33</v>
      </c>
      <c r="H58" s="1">
        <v>45</v>
      </c>
      <c r="I58" s="1" t="s">
        <v>37</v>
      </c>
      <c r="J58" s="1"/>
      <c r="K58" s="1"/>
      <c r="L58" s="1">
        <f t="shared" si="8"/>
        <v>0</v>
      </c>
      <c r="M58" s="1"/>
      <c r="N58" s="1"/>
      <c r="O58" s="1">
        <v>0</v>
      </c>
      <c r="P58" s="1">
        <v>8</v>
      </c>
      <c r="Q58" s="1">
        <f t="shared" si="4"/>
        <v>0</v>
      </c>
      <c r="R58" s="5"/>
      <c r="S58" s="5"/>
      <c r="T58" s="1"/>
      <c r="U58" s="1" t="e">
        <f t="shared" si="5"/>
        <v>#DIV/0!</v>
      </c>
      <c r="V58" s="1" t="e">
        <f t="shared" si="6"/>
        <v>#DIV/0!</v>
      </c>
      <c r="W58" s="1">
        <v>0</v>
      </c>
      <c r="X58" s="1">
        <v>0</v>
      </c>
      <c r="Y58" s="1">
        <v>-0.2</v>
      </c>
      <c r="Z58" s="1">
        <v>0.2</v>
      </c>
      <c r="AA58" s="1">
        <v>0.4</v>
      </c>
      <c r="AB58" s="1">
        <v>0.4</v>
      </c>
      <c r="AC58" s="1">
        <v>0.8</v>
      </c>
      <c r="AD58" s="1">
        <v>0.4</v>
      </c>
      <c r="AE58" s="1" t="s">
        <v>101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102</v>
      </c>
      <c r="B59" s="1" t="s">
        <v>36</v>
      </c>
      <c r="C59" s="1">
        <v>112</v>
      </c>
      <c r="D59" s="1"/>
      <c r="E59" s="1">
        <v>98</v>
      </c>
      <c r="F59" s="1">
        <v>10</v>
      </c>
      <c r="G59" s="8">
        <v>0.33</v>
      </c>
      <c r="H59" s="1">
        <v>45</v>
      </c>
      <c r="I59" s="1" t="s">
        <v>37</v>
      </c>
      <c r="J59" s="1"/>
      <c r="K59" s="1">
        <v>102</v>
      </c>
      <c r="L59" s="1">
        <f t="shared" si="8"/>
        <v>-4</v>
      </c>
      <c r="M59" s="1"/>
      <c r="N59" s="1"/>
      <c r="O59" s="1">
        <v>0</v>
      </c>
      <c r="P59" s="1"/>
      <c r="Q59" s="1">
        <f t="shared" si="4"/>
        <v>19.600000000000001</v>
      </c>
      <c r="R59" s="5">
        <f>10*Q59-P59-O59-F59</f>
        <v>186</v>
      </c>
      <c r="S59" s="5"/>
      <c r="T59" s="1"/>
      <c r="U59" s="1">
        <f t="shared" si="5"/>
        <v>10</v>
      </c>
      <c r="V59" s="1">
        <f t="shared" si="6"/>
        <v>0.51020408163265307</v>
      </c>
      <c r="W59" s="1">
        <v>13.4</v>
      </c>
      <c r="X59" s="1">
        <v>14</v>
      </c>
      <c r="Y59" s="1">
        <v>27.4</v>
      </c>
      <c r="Z59" s="1">
        <v>13.2</v>
      </c>
      <c r="AA59" s="1">
        <v>24</v>
      </c>
      <c r="AB59" s="1">
        <v>28</v>
      </c>
      <c r="AC59" s="1">
        <v>5.8</v>
      </c>
      <c r="AD59" s="1">
        <v>27.6</v>
      </c>
      <c r="AE59" s="1"/>
      <c r="AF59" s="1">
        <f t="shared" si="9"/>
        <v>61.38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103</v>
      </c>
      <c r="B60" s="1" t="s">
        <v>36</v>
      </c>
      <c r="C60" s="1">
        <v>27</v>
      </c>
      <c r="D60" s="1">
        <v>16</v>
      </c>
      <c r="E60" s="1">
        <v>14</v>
      </c>
      <c r="F60" s="1">
        <v>17</v>
      </c>
      <c r="G60" s="8">
        <v>0.33</v>
      </c>
      <c r="H60" s="1">
        <v>45</v>
      </c>
      <c r="I60" s="1" t="s">
        <v>37</v>
      </c>
      <c r="J60" s="1"/>
      <c r="K60" s="1">
        <v>32</v>
      </c>
      <c r="L60" s="1">
        <f t="shared" si="8"/>
        <v>-18</v>
      </c>
      <c r="M60" s="1"/>
      <c r="N60" s="1"/>
      <c r="O60" s="1">
        <v>0</v>
      </c>
      <c r="P60" s="1"/>
      <c r="Q60" s="1">
        <f t="shared" si="4"/>
        <v>2.8</v>
      </c>
      <c r="R60" s="5">
        <f t="shared" ref="R60:R64" si="10">14*Q60-P60-O60-F60</f>
        <v>22.199999999999996</v>
      </c>
      <c r="S60" s="5"/>
      <c r="T60" s="1"/>
      <c r="U60" s="1">
        <f t="shared" si="5"/>
        <v>14</v>
      </c>
      <c r="V60" s="1">
        <f t="shared" si="6"/>
        <v>6.0714285714285721</v>
      </c>
      <c r="W60" s="1">
        <v>1.4</v>
      </c>
      <c r="X60" s="1">
        <v>2.8</v>
      </c>
      <c r="Y60" s="1">
        <v>2.6</v>
      </c>
      <c r="Z60" s="1">
        <v>2</v>
      </c>
      <c r="AA60" s="1">
        <v>6.6</v>
      </c>
      <c r="AB60" s="1">
        <v>1.6</v>
      </c>
      <c r="AC60" s="1">
        <v>1.2</v>
      </c>
      <c r="AD60" s="1">
        <v>4.4000000000000004</v>
      </c>
      <c r="AE60" s="20" t="s">
        <v>51</v>
      </c>
      <c r="AF60" s="1">
        <f t="shared" si="9"/>
        <v>7.3259999999999987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104</v>
      </c>
      <c r="B61" s="1" t="s">
        <v>36</v>
      </c>
      <c r="C61" s="1"/>
      <c r="D61" s="1"/>
      <c r="E61" s="1">
        <v>1</v>
      </c>
      <c r="F61" s="1">
        <v>-1</v>
      </c>
      <c r="G61" s="8">
        <v>0.36</v>
      </c>
      <c r="H61" s="1">
        <v>45</v>
      </c>
      <c r="I61" s="1" t="s">
        <v>37</v>
      </c>
      <c r="J61" s="1"/>
      <c r="K61" s="1">
        <v>1</v>
      </c>
      <c r="L61" s="1">
        <f t="shared" si="8"/>
        <v>0</v>
      </c>
      <c r="M61" s="1"/>
      <c r="N61" s="1"/>
      <c r="O61" s="1">
        <v>0</v>
      </c>
      <c r="P61" s="1">
        <v>5</v>
      </c>
      <c r="Q61" s="1">
        <f t="shared" si="4"/>
        <v>0.2</v>
      </c>
      <c r="R61" s="5">
        <v>30</v>
      </c>
      <c r="S61" s="5"/>
      <c r="T61" s="1"/>
      <c r="U61" s="1">
        <f t="shared" si="5"/>
        <v>170</v>
      </c>
      <c r="V61" s="1">
        <f t="shared" si="6"/>
        <v>20</v>
      </c>
      <c r="W61" s="1">
        <v>2</v>
      </c>
      <c r="X61" s="1">
        <v>4.4000000000000004</v>
      </c>
      <c r="Y61" s="1">
        <v>5.8</v>
      </c>
      <c r="Z61" s="1">
        <v>5.8</v>
      </c>
      <c r="AA61" s="1">
        <v>4.8</v>
      </c>
      <c r="AB61" s="1">
        <v>13.6</v>
      </c>
      <c r="AC61" s="1">
        <v>4.8</v>
      </c>
      <c r="AD61" s="1">
        <v>8.4</v>
      </c>
      <c r="AE61" s="1"/>
      <c r="AF61" s="1">
        <f t="shared" si="9"/>
        <v>10.799999999999999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105</v>
      </c>
      <c r="B62" s="1" t="s">
        <v>39</v>
      </c>
      <c r="C62" s="1">
        <v>94.772999999999996</v>
      </c>
      <c r="D62" s="1">
        <v>322.83499999999998</v>
      </c>
      <c r="E62" s="1">
        <v>193.214</v>
      </c>
      <c r="F62" s="1">
        <v>205.09399999999999</v>
      </c>
      <c r="G62" s="8">
        <v>1</v>
      </c>
      <c r="H62" s="1">
        <v>45</v>
      </c>
      <c r="I62" s="1" t="s">
        <v>37</v>
      </c>
      <c r="J62" s="1"/>
      <c r="K62" s="1">
        <v>186.1</v>
      </c>
      <c r="L62" s="1">
        <f t="shared" si="8"/>
        <v>7.1140000000000043</v>
      </c>
      <c r="M62" s="1"/>
      <c r="N62" s="1"/>
      <c r="O62" s="1">
        <v>0</v>
      </c>
      <c r="P62" s="1">
        <v>34</v>
      </c>
      <c r="Q62" s="1">
        <f t="shared" si="4"/>
        <v>38.642800000000001</v>
      </c>
      <c r="R62" s="5">
        <f t="shared" si="10"/>
        <v>301.90519999999998</v>
      </c>
      <c r="S62" s="5"/>
      <c r="T62" s="1"/>
      <c r="U62" s="1">
        <f t="shared" si="5"/>
        <v>13.999999999999998</v>
      </c>
      <c r="V62" s="1">
        <f t="shared" si="6"/>
        <v>6.1872845653006507</v>
      </c>
      <c r="W62" s="1">
        <v>30.709800000000001</v>
      </c>
      <c r="X62" s="1">
        <v>39.011000000000003</v>
      </c>
      <c r="Y62" s="1">
        <v>40.2378</v>
      </c>
      <c r="Z62" s="1">
        <v>37.677399999999999</v>
      </c>
      <c r="AA62" s="1">
        <v>43.3904</v>
      </c>
      <c r="AB62" s="1">
        <v>35.449599999999997</v>
      </c>
      <c r="AC62" s="1">
        <v>32.253399999999999</v>
      </c>
      <c r="AD62" s="1">
        <v>42.305399999999999</v>
      </c>
      <c r="AE62" s="1"/>
      <c r="AF62" s="1">
        <f t="shared" si="9"/>
        <v>301.90519999999998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106</v>
      </c>
      <c r="B63" s="1" t="s">
        <v>36</v>
      </c>
      <c r="C63" s="1">
        <v>21</v>
      </c>
      <c r="D63" s="1">
        <v>1</v>
      </c>
      <c r="E63" s="1">
        <v>5</v>
      </c>
      <c r="F63" s="1">
        <v>11</v>
      </c>
      <c r="G63" s="8">
        <v>0.1</v>
      </c>
      <c r="H63" s="1">
        <v>60</v>
      </c>
      <c r="I63" s="1" t="s">
        <v>37</v>
      </c>
      <c r="J63" s="1"/>
      <c r="K63" s="1">
        <v>8</v>
      </c>
      <c r="L63" s="1">
        <f t="shared" si="8"/>
        <v>-3</v>
      </c>
      <c r="M63" s="1"/>
      <c r="N63" s="1"/>
      <c r="O63" s="1">
        <v>62</v>
      </c>
      <c r="P63" s="1"/>
      <c r="Q63" s="1">
        <f t="shared" si="4"/>
        <v>1</v>
      </c>
      <c r="R63" s="5"/>
      <c r="S63" s="5"/>
      <c r="T63" s="1"/>
      <c r="U63" s="1">
        <f t="shared" si="5"/>
        <v>73</v>
      </c>
      <c r="V63" s="1">
        <f t="shared" si="6"/>
        <v>73</v>
      </c>
      <c r="W63" s="1">
        <v>6.8</v>
      </c>
      <c r="X63" s="1">
        <v>3</v>
      </c>
      <c r="Y63" s="1">
        <v>1</v>
      </c>
      <c r="Z63" s="1">
        <v>1</v>
      </c>
      <c r="AA63" s="1">
        <v>8.1999999999999993</v>
      </c>
      <c r="AB63" s="1">
        <v>2</v>
      </c>
      <c r="AC63" s="1">
        <v>2.8</v>
      </c>
      <c r="AD63" s="1">
        <v>6.4</v>
      </c>
      <c r="AE63" s="14" t="s">
        <v>151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107</v>
      </c>
      <c r="B64" s="1" t="s">
        <v>36</v>
      </c>
      <c r="C64" s="1">
        <v>3</v>
      </c>
      <c r="D64" s="1">
        <v>129</v>
      </c>
      <c r="E64" s="1">
        <v>49</v>
      </c>
      <c r="F64" s="1">
        <v>67</v>
      </c>
      <c r="G64" s="8">
        <v>0.4</v>
      </c>
      <c r="H64" s="1">
        <v>45</v>
      </c>
      <c r="I64" s="1" t="s">
        <v>37</v>
      </c>
      <c r="J64" s="1"/>
      <c r="K64" s="1">
        <v>68</v>
      </c>
      <c r="L64" s="1">
        <f t="shared" si="8"/>
        <v>-19</v>
      </c>
      <c r="M64" s="1"/>
      <c r="N64" s="1"/>
      <c r="O64" s="1">
        <v>0</v>
      </c>
      <c r="P64" s="1"/>
      <c r="Q64" s="1">
        <f t="shared" si="4"/>
        <v>9.8000000000000007</v>
      </c>
      <c r="R64" s="5">
        <f t="shared" si="10"/>
        <v>70.200000000000017</v>
      </c>
      <c r="S64" s="5"/>
      <c r="T64" s="1"/>
      <c r="U64" s="1">
        <f t="shared" si="5"/>
        <v>14</v>
      </c>
      <c r="V64" s="1">
        <f t="shared" si="6"/>
        <v>6.8367346938775508</v>
      </c>
      <c r="W64" s="1">
        <v>5.6</v>
      </c>
      <c r="X64" s="1">
        <v>13.4</v>
      </c>
      <c r="Y64" s="1">
        <v>4.8</v>
      </c>
      <c r="Z64" s="1">
        <v>7</v>
      </c>
      <c r="AA64" s="1">
        <v>13</v>
      </c>
      <c r="AB64" s="1">
        <v>0.6</v>
      </c>
      <c r="AC64" s="1">
        <v>7.4</v>
      </c>
      <c r="AD64" s="1">
        <v>11.6</v>
      </c>
      <c r="AE64" s="1" t="s">
        <v>56</v>
      </c>
      <c r="AF64" s="1">
        <f t="shared" si="9"/>
        <v>28.080000000000009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108</v>
      </c>
      <c r="B65" s="1" t="s">
        <v>39</v>
      </c>
      <c r="C65" s="1">
        <v>41.57</v>
      </c>
      <c r="D65" s="1"/>
      <c r="E65" s="1">
        <v>19.004999999999999</v>
      </c>
      <c r="F65" s="1">
        <v>20.715</v>
      </c>
      <c r="G65" s="8">
        <v>1</v>
      </c>
      <c r="H65" s="1">
        <v>60</v>
      </c>
      <c r="I65" s="1" t="s">
        <v>37</v>
      </c>
      <c r="J65" s="1"/>
      <c r="K65" s="1">
        <v>19.5</v>
      </c>
      <c r="L65" s="1">
        <f t="shared" si="8"/>
        <v>-0.49500000000000099</v>
      </c>
      <c r="M65" s="1"/>
      <c r="N65" s="1"/>
      <c r="O65" s="1">
        <v>52</v>
      </c>
      <c r="P65" s="1"/>
      <c r="Q65" s="1">
        <f t="shared" si="4"/>
        <v>3.8009999999999997</v>
      </c>
      <c r="R65" s="5"/>
      <c r="S65" s="5"/>
      <c r="T65" s="1"/>
      <c r="U65" s="1">
        <f t="shared" si="5"/>
        <v>19.130491975795845</v>
      </c>
      <c r="V65" s="1">
        <f t="shared" si="6"/>
        <v>19.130491975795845</v>
      </c>
      <c r="W65" s="1">
        <v>6.5680000000000014</v>
      </c>
      <c r="X65" s="1">
        <v>1.212</v>
      </c>
      <c r="Y65" s="1">
        <v>5.819</v>
      </c>
      <c r="Z65" s="1">
        <v>4.9130000000000003</v>
      </c>
      <c r="AA65" s="1">
        <v>4.2949999999999999</v>
      </c>
      <c r="AB65" s="1">
        <v>6.2691999999999997</v>
      </c>
      <c r="AC65" s="1">
        <v>7.2489999999999997</v>
      </c>
      <c r="AD65" s="1">
        <v>2.988</v>
      </c>
      <c r="AE65" s="1" t="s">
        <v>109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1" t="s">
        <v>110</v>
      </c>
      <c r="B66" s="11" t="s">
        <v>39</v>
      </c>
      <c r="C66" s="11">
        <v>4.2409999999999997</v>
      </c>
      <c r="D66" s="11"/>
      <c r="E66" s="11"/>
      <c r="F66" s="11">
        <v>4.2409999999999997</v>
      </c>
      <c r="G66" s="12">
        <v>0</v>
      </c>
      <c r="H66" s="11">
        <v>90</v>
      </c>
      <c r="I66" s="11" t="s">
        <v>93</v>
      </c>
      <c r="J66" s="11"/>
      <c r="K66" s="11"/>
      <c r="L66" s="11">
        <f t="shared" si="8"/>
        <v>0</v>
      </c>
      <c r="M66" s="11"/>
      <c r="N66" s="11"/>
      <c r="O66" s="11">
        <v>0</v>
      </c>
      <c r="P66" s="11"/>
      <c r="Q66" s="11">
        <f t="shared" si="4"/>
        <v>0</v>
      </c>
      <c r="R66" s="13"/>
      <c r="S66" s="13"/>
      <c r="T66" s="11"/>
      <c r="U66" s="11" t="e">
        <f t="shared" si="5"/>
        <v>#DIV/0!</v>
      </c>
      <c r="V66" s="11" t="e">
        <f t="shared" si="6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 t="s">
        <v>111</v>
      </c>
      <c r="AF66" s="1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112</v>
      </c>
      <c r="B67" s="1" t="s">
        <v>36</v>
      </c>
      <c r="C67" s="1">
        <v>157</v>
      </c>
      <c r="D67" s="1">
        <v>3</v>
      </c>
      <c r="E67" s="1">
        <v>66</v>
      </c>
      <c r="F67" s="1">
        <v>81</v>
      </c>
      <c r="G67" s="8">
        <v>0.25</v>
      </c>
      <c r="H67" s="1">
        <v>120</v>
      </c>
      <c r="I67" s="1" t="s">
        <v>37</v>
      </c>
      <c r="J67" s="1"/>
      <c r="K67" s="1">
        <v>64</v>
      </c>
      <c r="L67" s="1">
        <f t="shared" si="8"/>
        <v>2</v>
      </c>
      <c r="M67" s="1"/>
      <c r="N67" s="1"/>
      <c r="O67" s="1">
        <v>120</v>
      </c>
      <c r="P67" s="1"/>
      <c r="Q67" s="1">
        <f t="shared" si="4"/>
        <v>13.2</v>
      </c>
      <c r="R67" s="5"/>
      <c r="S67" s="5"/>
      <c r="T67" s="1"/>
      <c r="U67" s="1">
        <f t="shared" si="5"/>
        <v>15.227272727272728</v>
      </c>
      <c r="V67" s="1">
        <f t="shared" si="6"/>
        <v>15.227272727272728</v>
      </c>
      <c r="W67" s="1">
        <v>18.600000000000001</v>
      </c>
      <c r="X67" s="1">
        <v>11</v>
      </c>
      <c r="Y67" s="1">
        <v>3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 t="s">
        <v>56</v>
      </c>
      <c r="AF67" s="1">
        <f t="shared" ref="AF67:AF88" si="11">G67*R67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113</v>
      </c>
      <c r="B68" s="1" t="s">
        <v>39</v>
      </c>
      <c r="C68" s="1">
        <v>6.0839999999999996</v>
      </c>
      <c r="D68" s="1">
        <v>12.411</v>
      </c>
      <c r="E68" s="1">
        <v>10.848000000000001</v>
      </c>
      <c r="F68" s="1">
        <v>3.11</v>
      </c>
      <c r="G68" s="8">
        <v>1</v>
      </c>
      <c r="H68" s="1">
        <v>45</v>
      </c>
      <c r="I68" s="1" t="s">
        <v>37</v>
      </c>
      <c r="J68" s="1"/>
      <c r="K68" s="1">
        <v>11</v>
      </c>
      <c r="L68" s="1">
        <f t="shared" si="8"/>
        <v>-0.15199999999999925</v>
      </c>
      <c r="M68" s="1"/>
      <c r="N68" s="1"/>
      <c r="O68" s="1">
        <v>16</v>
      </c>
      <c r="P68" s="1"/>
      <c r="Q68" s="1">
        <f t="shared" si="4"/>
        <v>2.1696</v>
      </c>
      <c r="R68" s="5">
        <f t="shared" ref="R68:R87" si="12">14*Q68-P68-O68-F68</f>
        <v>11.264400000000002</v>
      </c>
      <c r="S68" s="5"/>
      <c r="T68" s="1"/>
      <c r="U68" s="1">
        <f t="shared" si="5"/>
        <v>14</v>
      </c>
      <c r="V68" s="1">
        <f t="shared" si="6"/>
        <v>8.808075221238937</v>
      </c>
      <c r="W68" s="1">
        <v>2.21</v>
      </c>
      <c r="X68" s="1">
        <v>2.3235999999999999</v>
      </c>
      <c r="Y68" s="1">
        <v>1.9046000000000001</v>
      </c>
      <c r="Z68" s="1">
        <v>2.927</v>
      </c>
      <c r="AA68" s="1">
        <v>2.3157999999999999</v>
      </c>
      <c r="AB68" s="1">
        <v>2.7052</v>
      </c>
      <c r="AC68" s="1">
        <v>1.4663999999999999</v>
      </c>
      <c r="AD68" s="1">
        <v>3.5472000000000001</v>
      </c>
      <c r="AE68" s="1"/>
      <c r="AF68" s="1">
        <f t="shared" si="11"/>
        <v>11.264400000000002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114</v>
      </c>
      <c r="B69" s="1" t="s">
        <v>36</v>
      </c>
      <c r="C69" s="1">
        <v>118</v>
      </c>
      <c r="D69" s="1">
        <v>1758</v>
      </c>
      <c r="E69" s="1">
        <v>652</v>
      </c>
      <c r="F69" s="1">
        <v>767</v>
      </c>
      <c r="G69" s="8">
        <v>0.41</v>
      </c>
      <c r="H69" s="1">
        <v>50</v>
      </c>
      <c r="I69" s="1" t="s">
        <v>37</v>
      </c>
      <c r="J69" s="1"/>
      <c r="K69" s="1">
        <v>690</v>
      </c>
      <c r="L69" s="1">
        <f t="shared" si="8"/>
        <v>-38</v>
      </c>
      <c r="M69" s="1"/>
      <c r="N69" s="1"/>
      <c r="O69" s="1">
        <v>120</v>
      </c>
      <c r="P69" s="1">
        <v>300</v>
      </c>
      <c r="Q69" s="1">
        <f t="shared" si="4"/>
        <v>130.4</v>
      </c>
      <c r="R69" s="5">
        <f t="shared" si="12"/>
        <v>638.60000000000014</v>
      </c>
      <c r="S69" s="5"/>
      <c r="T69" s="1"/>
      <c r="U69" s="1">
        <f t="shared" si="5"/>
        <v>14</v>
      </c>
      <c r="V69" s="1">
        <f t="shared" si="6"/>
        <v>9.1027607361963181</v>
      </c>
      <c r="W69" s="1">
        <v>128</v>
      </c>
      <c r="X69" s="1">
        <v>126.2</v>
      </c>
      <c r="Y69" s="1">
        <v>122</v>
      </c>
      <c r="Z69" s="1">
        <v>106.4</v>
      </c>
      <c r="AA69" s="1">
        <v>157.6</v>
      </c>
      <c r="AB69" s="1">
        <v>127</v>
      </c>
      <c r="AC69" s="1">
        <v>147.6</v>
      </c>
      <c r="AD69" s="1">
        <v>153.80000000000001</v>
      </c>
      <c r="AE69" s="1"/>
      <c r="AF69" s="1">
        <f t="shared" si="11"/>
        <v>261.82600000000002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115</v>
      </c>
      <c r="B70" s="1" t="s">
        <v>39</v>
      </c>
      <c r="C70" s="1">
        <v>54.100999999999999</v>
      </c>
      <c r="D70" s="1">
        <v>151.548</v>
      </c>
      <c r="E70" s="1">
        <v>113.202</v>
      </c>
      <c r="F70" s="1">
        <v>73.218999999999994</v>
      </c>
      <c r="G70" s="8">
        <v>1</v>
      </c>
      <c r="H70" s="1">
        <v>50</v>
      </c>
      <c r="I70" s="1" t="s">
        <v>37</v>
      </c>
      <c r="J70" s="1"/>
      <c r="K70" s="1">
        <v>111.5</v>
      </c>
      <c r="L70" s="1">
        <f t="shared" ref="L70:L98" si="13">E70-K70</f>
        <v>1.7019999999999982</v>
      </c>
      <c r="M70" s="1"/>
      <c r="N70" s="1"/>
      <c r="O70" s="1">
        <v>111</v>
      </c>
      <c r="P70" s="1"/>
      <c r="Q70" s="1">
        <f t="shared" si="4"/>
        <v>22.6404</v>
      </c>
      <c r="R70" s="5">
        <f t="shared" si="12"/>
        <v>132.7466</v>
      </c>
      <c r="S70" s="5"/>
      <c r="T70" s="1"/>
      <c r="U70" s="1">
        <f t="shared" si="5"/>
        <v>14</v>
      </c>
      <c r="V70" s="1">
        <f t="shared" si="6"/>
        <v>8.1367378668221413</v>
      </c>
      <c r="W70" s="1">
        <v>21.871200000000002</v>
      </c>
      <c r="X70" s="1">
        <v>21.9284</v>
      </c>
      <c r="Y70" s="1">
        <v>24.188800000000001</v>
      </c>
      <c r="Z70" s="1">
        <v>14.865399999999999</v>
      </c>
      <c r="AA70" s="1">
        <v>27.009</v>
      </c>
      <c r="AB70" s="1">
        <v>28.945599999999999</v>
      </c>
      <c r="AC70" s="1">
        <v>20.130800000000001</v>
      </c>
      <c r="AD70" s="1">
        <v>25.688800000000001</v>
      </c>
      <c r="AE70" s="1"/>
      <c r="AF70" s="1">
        <f t="shared" si="11"/>
        <v>132.7466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116</v>
      </c>
      <c r="B71" s="1" t="s">
        <v>36</v>
      </c>
      <c r="C71" s="1">
        <v>137</v>
      </c>
      <c r="D71" s="1">
        <v>661</v>
      </c>
      <c r="E71" s="1">
        <v>249</v>
      </c>
      <c r="F71" s="1">
        <v>260</v>
      </c>
      <c r="G71" s="8">
        <v>0.35</v>
      </c>
      <c r="H71" s="1">
        <v>50</v>
      </c>
      <c r="I71" s="1" t="s">
        <v>37</v>
      </c>
      <c r="J71" s="1"/>
      <c r="K71" s="1">
        <v>253</v>
      </c>
      <c r="L71" s="1">
        <f t="shared" si="13"/>
        <v>-4</v>
      </c>
      <c r="M71" s="1"/>
      <c r="N71" s="1"/>
      <c r="O71" s="1">
        <v>0</v>
      </c>
      <c r="P71" s="1"/>
      <c r="Q71" s="1">
        <f t="shared" ref="Q71:Q98" si="14">E71/5</f>
        <v>49.8</v>
      </c>
      <c r="R71" s="5">
        <f t="shared" si="12"/>
        <v>437.19999999999993</v>
      </c>
      <c r="S71" s="5"/>
      <c r="T71" s="1"/>
      <c r="U71" s="1">
        <f t="shared" ref="U71:U98" si="15">(F71+O71+P71+R71)/Q71</f>
        <v>14</v>
      </c>
      <c r="V71" s="1">
        <f t="shared" ref="V71:V98" si="16">(F71+O71+P71)/Q71</f>
        <v>5.2208835341365463</v>
      </c>
      <c r="W71" s="1">
        <v>27.6</v>
      </c>
      <c r="X71" s="1">
        <v>41.6</v>
      </c>
      <c r="Y71" s="1">
        <v>42.2</v>
      </c>
      <c r="Z71" s="1">
        <v>21.8</v>
      </c>
      <c r="AA71" s="1">
        <v>42.8</v>
      </c>
      <c r="AB71" s="1">
        <v>40.4</v>
      </c>
      <c r="AC71" s="1">
        <v>39.6</v>
      </c>
      <c r="AD71" s="1">
        <v>40.200000000000003</v>
      </c>
      <c r="AE71" s="1"/>
      <c r="AF71" s="1">
        <f t="shared" si="11"/>
        <v>153.01999999999995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117</v>
      </c>
      <c r="B72" s="1" t="s">
        <v>39</v>
      </c>
      <c r="C72" s="1"/>
      <c r="D72" s="1">
        <v>30.847000000000001</v>
      </c>
      <c r="E72" s="1"/>
      <c r="F72" s="1">
        <v>30.847000000000001</v>
      </c>
      <c r="G72" s="8">
        <v>1</v>
      </c>
      <c r="H72" s="1">
        <v>50</v>
      </c>
      <c r="I72" s="1" t="s">
        <v>37</v>
      </c>
      <c r="J72" s="1"/>
      <c r="K72" s="1"/>
      <c r="L72" s="1">
        <f t="shared" si="13"/>
        <v>0</v>
      </c>
      <c r="M72" s="1"/>
      <c r="N72" s="1"/>
      <c r="O72" s="1">
        <v>0</v>
      </c>
      <c r="P72" s="1"/>
      <c r="Q72" s="1">
        <f t="shared" si="14"/>
        <v>0</v>
      </c>
      <c r="R72" s="5"/>
      <c r="S72" s="5"/>
      <c r="T72" s="1"/>
      <c r="U72" s="1" t="e">
        <f t="shared" si="15"/>
        <v>#DIV/0!</v>
      </c>
      <c r="V72" s="1" t="e">
        <f t="shared" si="16"/>
        <v>#DIV/0!</v>
      </c>
      <c r="W72" s="1">
        <v>0.31459999999999999</v>
      </c>
      <c r="X72" s="1">
        <v>3.1534</v>
      </c>
      <c r="Y72" s="1">
        <v>1.2587999999999999</v>
      </c>
      <c r="Z72" s="1">
        <v>0.62360000000000004</v>
      </c>
      <c r="AA72" s="1">
        <v>0.93240000000000001</v>
      </c>
      <c r="AB72" s="1">
        <v>2.8098000000000001</v>
      </c>
      <c r="AC72" s="1">
        <v>1.2498</v>
      </c>
      <c r="AD72" s="1">
        <v>1.8746</v>
      </c>
      <c r="AE72" s="1"/>
      <c r="AF72" s="1">
        <f t="shared" si="11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118</v>
      </c>
      <c r="B73" s="1" t="s">
        <v>36</v>
      </c>
      <c r="C73" s="1">
        <v>598</v>
      </c>
      <c r="D73" s="1">
        <v>832</v>
      </c>
      <c r="E73" s="1">
        <v>581</v>
      </c>
      <c r="F73" s="1">
        <v>378</v>
      </c>
      <c r="G73" s="8">
        <v>0.4</v>
      </c>
      <c r="H73" s="1">
        <v>50</v>
      </c>
      <c r="I73" s="1" t="s">
        <v>37</v>
      </c>
      <c r="J73" s="1"/>
      <c r="K73" s="1">
        <v>579</v>
      </c>
      <c r="L73" s="1">
        <f t="shared" si="13"/>
        <v>2</v>
      </c>
      <c r="M73" s="1"/>
      <c r="N73" s="1"/>
      <c r="O73" s="1">
        <v>107</v>
      </c>
      <c r="P73" s="1">
        <v>140</v>
      </c>
      <c r="Q73" s="1">
        <f t="shared" si="14"/>
        <v>116.2</v>
      </c>
      <c r="R73" s="5">
        <f t="shared" si="12"/>
        <v>1001.8</v>
      </c>
      <c r="S73" s="5"/>
      <c r="T73" s="1"/>
      <c r="U73" s="1">
        <f t="shared" si="15"/>
        <v>14</v>
      </c>
      <c r="V73" s="1">
        <f t="shared" si="16"/>
        <v>5.378657487091222</v>
      </c>
      <c r="W73" s="1">
        <v>93.6</v>
      </c>
      <c r="X73" s="1">
        <v>72.2</v>
      </c>
      <c r="Y73" s="1">
        <v>112.6</v>
      </c>
      <c r="Z73" s="1">
        <v>96.2</v>
      </c>
      <c r="AA73" s="1">
        <v>85.2</v>
      </c>
      <c r="AB73" s="1">
        <v>106</v>
      </c>
      <c r="AC73" s="1">
        <v>83.8</v>
      </c>
      <c r="AD73" s="1">
        <v>107.4</v>
      </c>
      <c r="AE73" s="1"/>
      <c r="AF73" s="1">
        <f t="shared" si="11"/>
        <v>400.72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119</v>
      </c>
      <c r="B74" s="1" t="s">
        <v>36</v>
      </c>
      <c r="C74" s="1">
        <v>414</v>
      </c>
      <c r="D74" s="1">
        <v>751</v>
      </c>
      <c r="E74" s="1">
        <v>590</v>
      </c>
      <c r="F74" s="1">
        <v>357</v>
      </c>
      <c r="G74" s="8">
        <v>0.41</v>
      </c>
      <c r="H74" s="1">
        <v>50</v>
      </c>
      <c r="I74" s="1" t="s">
        <v>37</v>
      </c>
      <c r="J74" s="1"/>
      <c r="K74" s="1">
        <v>581</v>
      </c>
      <c r="L74" s="1">
        <f t="shared" si="13"/>
        <v>9</v>
      </c>
      <c r="M74" s="1"/>
      <c r="N74" s="1"/>
      <c r="O74" s="1">
        <v>422</v>
      </c>
      <c r="P74" s="1">
        <v>350</v>
      </c>
      <c r="Q74" s="1">
        <f t="shared" si="14"/>
        <v>118</v>
      </c>
      <c r="R74" s="5">
        <f t="shared" si="12"/>
        <v>523</v>
      </c>
      <c r="S74" s="5"/>
      <c r="T74" s="1"/>
      <c r="U74" s="1">
        <f t="shared" si="15"/>
        <v>14</v>
      </c>
      <c r="V74" s="1">
        <f t="shared" si="16"/>
        <v>9.5677966101694913</v>
      </c>
      <c r="W74" s="1">
        <v>129</v>
      </c>
      <c r="X74" s="1">
        <v>101.8</v>
      </c>
      <c r="Y74" s="1">
        <v>142.19999999999999</v>
      </c>
      <c r="Z74" s="1">
        <v>103.4</v>
      </c>
      <c r="AA74" s="1">
        <v>101</v>
      </c>
      <c r="AB74" s="1">
        <v>135.4</v>
      </c>
      <c r="AC74" s="1">
        <v>110.8</v>
      </c>
      <c r="AD74" s="1">
        <v>127</v>
      </c>
      <c r="AE74" s="1"/>
      <c r="AF74" s="1">
        <f t="shared" si="11"/>
        <v>214.42999999999998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120</v>
      </c>
      <c r="B75" s="1" t="s">
        <v>39</v>
      </c>
      <c r="C75" s="1">
        <v>111.733</v>
      </c>
      <c r="D75" s="1">
        <v>3.161</v>
      </c>
      <c r="E75" s="1">
        <v>66.061000000000007</v>
      </c>
      <c r="F75" s="1">
        <v>36.158999999999999</v>
      </c>
      <c r="G75" s="8">
        <v>1</v>
      </c>
      <c r="H75" s="1">
        <v>50</v>
      </c>
      <c r="I75" s="1" t="s">
        <v>37</v>
      </c>
      <c r="J75" s="1"/>
      <c r="K75" s="1">
        <v>64.58</v>
      </c>
      <c r="L75" s="1">
        <f t="shared" si="13"/>
        <v>1.4810000000000088</v>
      </c>
      <c r="M75" s="1"/>
      <c r="N75" s="1"/>
      <c r="O75" s="1">
        <v>0</v>
      </c>
      <c r="P75" s="1"/>
      <c r="Q75" s="1">
        <f t="shared" si="14"/>
        <v>13.212200000000001</v>
      </c>
      <c r="R75" s="5">
        <f>12*Q75-P75-O75-F75</f>
        <v>122.38740000000001</v>
      </c>
      <c r="S75" s="5"/>
      <c r="T75" s="1"/>
      <c r="U75" s="1">
        <f t="shared" si="15"/>
        <v>12</v>
      </c>
      <c r="V75" s="1">
        <f t="shared" si="16"/>
        <v>2.7367887255718197</v>
      </c>
      <c r="W75" s="1">
        <v>6.9032</v>
      </c>
      <c r="X75" s="1">
        <v>9.7669999999999995</v>
      </c>
      <c r="Y75" s="1">
        <v>14.1866</v>
      </c>
      <c r="Z75" s="1">
        <v>10.6784</v>
      </c>
      <c r="AA75" s="1">
        <v>12.555999999999999</v>
      </c>
      <c r="AB75" s="1">
        <v>12.8988</v>
      </c>
      <c r="AC75" s="1">
        <v>12.2044</v>
      </c>
      <c r="AD75" s="1">
        <v>15.316800000000001</v>
      </c>
      <c r="AE75" s="1"/>
      <c r="AF75" s="1">
        <f t="shared" si="11"/>
        <v>122.38740000000001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121</v>
      </c>
      <c r="B76" s="1" t="s">
        <v>36</v>
      </c>
      <c r="C76" s="1"/>
      <c r="D76" s="1">
        <v>144</v>
      </c>
      <c r="E76" s="1">
        <v>41</v>
      </c>
      <c r="F76" s="1">
        <v>31</v>
      </c>
      <c r="G76" s="8">
        <v>0.3</v>
      </c>
      <c r="H76" s="1">
        <v>50</v>
      </c>
      <c r="I76" s="1" t="s">
        <v>37</v>
      </c>
      <c r="J76" s="1"/>
      <c r="K76" s="1">
        <v>54</v>
      </c>
      <c r="L76" s="1">
        <f t="shared" si="13"/>
        <v>-13</v>
      </c>
      <c r="M76" s="1"/>
      <c r="N76" s="1"/>
      <c r="O76" s="1">
        <v>74</v>
      </c>
      <c r="P76" s="1"/>
      <c r="Q76" s="1">
        <f t="shared" si="14"/>
        <v>8.1999999999999993</v>
      </c>
      <c r="R76" s="5">
        <f t="shared" si="12"/>
        <v>9.7999999999999829</v>
      </c>
      <c r="S76" s="5"/>
      <c r="T76" s="1"/>
      <c r="U76" s="1">
        <f t="shared" si="15"/>
        <v>14</v>
      </c>
      <c r="V76" s="1">
        <f t="shared" si="16"/>
        <v>12.804878048780489</v>
      </c>
      <c r="W76" s="1">
        <v>13.2</v>
      </c>
      <c r="X76" s="1">
        <v>12.4</v>
      </c>
      <c r="Y76" s="1">
        <v>8.6</v>
      </c>
      <c r="Z76" s="1">
        <v>-0.6</v>
      </c>
      <c r="AA76" s="1">
        <v>16</v>
      </c>
      <c r="AB76" s="1">
        <v>-0.6</v>
      </c>
      <c r="AC76" s="1">
        <v>1.8</v>
      </c>
      <c r="AD76" s="1">
        <v>18.600000000000001</v>
      </c>
      <c r="AE76" s="1" t="s">
        <v>122</v>
      </c>
      <c r="AF76" s="1">
        <f t="shared" si="11"/>
        <v>2.9399999999999946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123</v>
      </c>
      <c r="B77" s="1" t="s">
        <v>36</v>
      </c>
      <c r="C77" s="1">
        <v>62</v>
      </c>
      <c r="D77" s="1">
        <v>1</v>
      </c>
      <c r="E77" s="1">
        <v>29</v>
      </c>
      <c r="F77" s="1">
        <v>19</v>
      </c>
      <c r="G77" s="8">
        <v>0.14000000000000001</v>
      </c>
      <c r="H77" s="1">
        <v>50</v>
      </c>
      <c r="I77" s="1" t="s">
        <v>37</v>
      </c>
      <c r="J77" s="1"/>
      <c r="K77" s="1">
        <v>43</v>
      </c>
      <c r="L77" s="1">
        <f t="shared" si="13"/>
        <v>-14</v>
      </c>
      <c r="M77" s="1"/>
      <c r="N77" s="1"/>
      <c r="O77" s="1">
        <v>56</v>
      </c>
      <c r="P77" s="1"/>
      <c r="Q77" s="1">
        <f t="shared" si="14"/>
        <v>5.8</v>
      </c>
      <c r="R77" s="5">
        <f t="shared" si="12"/>
        <v>6.2000000000000028</v>
      </c>
      <c r="S77" s="5"/>
      <c r="T77" s="1"/>
      <c r="U77" s="1">
        <f t="shared" si="15"/>
        <v>14.000000000000002</v>
      </c>
      <c r="V77" s="1">
        <f t="shared" si="16"/>
        <v>12.931034482758621</v>
      </c>
      <c r="W77" s="1">
        <v>8.4</v>
      </c>
      <c r="X77" s="1">
        <v>6.8</v>
      </c>
      <c r="Y77" s="1">
        <v>4.4000000000000004</v>
      </c>
      <c r="Z77" s="1">
        <v>6.8</v>
      </c>
      <c r="AA77" s="1">
        <v>11.6</v>
      </c>
      <c r="AB77" s="1">
        <v>9.1999999999999993</v>
      </c>
      <c r="AC77" s="1">
        <v>5.4</v>
      </c>
      <c r="AD77" s="1">
        <v>2.4</v>
      </c>
      <c r="AE77" s="1"/>
      <c r="AF77" s="1">
        <f t="shared" si="11"/>
        <v>0.86800000000000044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124</v>
      </c>
      <c r="B78" s="1" t="s">
        <v>36</v>
      </c>
      <c r="C78" s="1">
        <v>171</v>
      </c>
      <c r="D78" s="1"/>
      <c r="E78" s="1">
        <v>94</v>
      </c>
      <c r="F78" s="1">
        <v>68</v>
      </c>
      <c r="G78" s="8">
        <v>0.18</v>
      </c>
      <c r="H78" s="1">
        <v>50</v>
      </c>
      <c r="I78" s="1" t="s">
        <v>37</v>
      </c>
      <c r="J78" s="1"/>
      <c r="K78" s="1">
        <v>97</v>
      </c>
      <c r="L78" s="1">
        <f t="shared" si="13"/>
        <v>-3</v>
      </c>
      <c r="M78" s="1"/>
      <c r="N78" s="1"/>
      <c r="O78" s="1">
        <v>136</v>
      </c>
      <c r="P78" s="1"/>
      <c r="Q78" s="1">
        <f t="shared" si="14"/>
        <v>18.8</v>
      </c>
      <c r="R78" s="5">
        <f t="shared" si="12"/>
        <v>59.199999999999989</v>
      </c>
      <c r="S78" s="5"/>
      <c r="T78" s="1"/>
      <c r="U78" s="1">
        <f t="shared" si="15"/>
        <v>13.999999999999998</v>
      </c>
      <c r="V78" s="1">
        <f t="shared" si="16"/>
        <v>10.851063829787234</v>
      </c>
      <c r="W78" s="1">
        <v>22.6</v>
      </c>
      <c r="X78" s="1">
        <v>8</v>
      </c>
      <c r="Y78" s="1">
        <v>23.2</v>
      </c>
      <c r="Z78" s="1">
        <v>12.8</v>
      </c>
      <c r="AA78" s="1">
        <v>25</v>
      </c>
      <c r="AB78" s="1">
        <v>15.8</v>
      </c>
      <c r="AC78" s="1">
        <v>28.6</v>
      </c>
      <c r="AD78" s="1">
        <v>28.8</v>
      </c>
      <c r="AE78" s="1"/>
      <c r="AF78" s="1">
        <f t="shared" si="11"/>
        <v>10.655999999999997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125</v>
      </c>
      <c r="B79" s="1" t="s">
        <v>36</v>
      </c>
      <c r="C79" s="1">
        <v>4</v>
      </c>
      <c r="D79" s="1"/>
      <c r="E79" s="1">
        <v>-11</v>
      </c>
      <c r="F79" s="1"/>
      <c r="G79" s="8">
        <v>0.4</v>
      </c>
      <c r="H79" s="1">
        <v>60</v>
      </c>
      <c r="I79" s="1" t="s">
        <v>37</v>
      </c>
      <c r="J79" s="1"/>
      <c r="K79" s="1">
        <v>8</v>
      </c>
      <c r="L79" s="1">
        <f t="shared" si="13"/>
        <v>-19</v>
      </c>
      <c r="M79" s="1"/>
      <c r="N79" s="1"/>
      <c r="O79" s="1">
        <v>7</v>
      </c>
      <c r="P79" s="1"/>
      <c r="Q79" s="1">
        <f t="shared" si="14"/>
        <v>-2.2000000000000002</v>
      </c>
      <c r="R79" s="5"/>
      <c r="S79" s="5"/>
      <c r="T79" s="1"/>
      <c r="U79" s="1">
        <f t="shared" si="15"/>
        <v>-3.1818181818181817</v>
      </c>
      <c r="V79" s="1">
        <f t="shared" si="16"/>
        <v>-3.1818181818181817</v>
      </c>
      <c r="W79" s="1">
        <v>0.8</v>
      </c>
      <c r="X79" s="1">
        <v>5</v>
      </c>
      <c r="Y79" s="1">
        <v>10.4</v>
      </c>
      <c r="Z79" s="1">
        <v>4</v>
      </c>
      <c r="AA79" s="1">
        <v>7.2</v>
      </c>
      <c r="AB79" s="1">
        <v>9.6</v>
      </c>
      <c r="AC79" s="1">
        <v>3.2</v>
      </c>
      <c r="AD79" s="1">
        <v>8.1999999999999993</v>
      </c>
      <c r="AE79" s="1"/>
      <c r="AF79" s="1">
        <f t="shared" si="11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6" t="s">
        <v>126</v>
      </c>
      <c r="B80" s="1" t="s">
        <v>39</v>
      </c>
      <c r="C80" s="1">
        <v>39.963999999999999</v>
      </c>
      <c r="D80" s="1">
        <v>20.152999999999999</v>
      </c>
      <c r="E80" s="1">
        <v>25.568999999999999</v>
      </c>
      <c r="F80" s="1">
        <v>31.143000000000001</v>
      </c>
      <c r="G80" s="8">
        <v>1</v>
      </c>
      <c r="H80" s="1" t="e">
        <v>#N/A</v>
      </c>
      <c r="I80" s="1" t="s">
        <v>37</v>
      </c>
      <c r="J80" s="1"/>
      <c r="K80" s="1">
        <v>24.08</v>
      </c>
      <c r="L80" s="1">
        <f t="shared" si="13"/>
        <v>1.4890000000000008</v>
      </c>
      <c r="M80" s="1"/>
      <c r="N80" s="1"/>
      <c r="O80" s="1">
        <v>0</v>
      </c>
      <c r="P80" s="1"/>
      <c r="Q80" s="1">
        <f t="shared" si="14"/>
        <v>5.1137999999999995</v>
      </c>
      <c r="R80" s="5">
        <f t="shared" si="12"/>
        <v>40.450199999999995</v>
      </c>
      <c r="S80" s="5"/>
      <c r="T80" s="1"/>
      <c r="U80" s="1">
        <f t="shared" si="15"/>
        <v>14</v>
      </c>
      <c r="V80" s="1">
        <f t="shared" si="16"/>
        <v>6.0899917869294855</v>
      </c>
      <c r="W80" s="1">
        <v>0.16800000000000001</v>
      </c>
      <c r="X80" s="1">
        <v>3.0457999999999998</v>
      </c>
      <c r="Y80" s="1">
        <v>4.7384000000000004</v>
      </c>
      <c r="Z80" s="1">
        <v>1.3360000000000001</v>
      </c>
      <c r="AA80" s="1">
        <v>2.5169999999999999</v>
      </c>
      <c r="AB80" s="1">
        <v>4.1989999999999998</v>
      </c>
      <c r="AC80" s="1">
        <v>0.16500000000000001</v>
      </c>
      <c r="AD80" s="1">
        <v>0</v>
      </c>
      <c r="AE80" s="1"/>
      <c r="AF80" s="1">
        <f t="shared" si="11"/>
        <v>40.450199999999995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6" t="s">
        <v>127</v>
      </c>
      <c r="B81" s="1" t="s">
        <v>36</v>
      </c>
      <c r="C81" s="1"/>
      <c r="D81" s="1"/>
      <c r="E81" s="1"/>
      <c r="F81" s="1"/>
      <c r="G81" s="8">
        <v>0.22</v>
      </c>
      <c r="H81" s="1" t="e">
        <v>#N/A</v>
      </c>
      <c r="I81" s="1" t="s">
        <v>37</v>
      </c>
      <c r="J81" s="1"/>
      <c r="K81" s="1"/>
      <c r="L81" s="1">
        <f t="shared" si="13"/>
        <v>0</v>
      </c>
      <c r="M81" s="1"/>
      <c r="N81" s="1"/>
      <c r="O81" s="1">
        <v>0</v>
      </c>
      <c r="P81" s="1">
        <v>16</v>
      </c>
      <c r="Q81" s="1">
        <f t="shared" si="14"/>
        <v>0</v>
      </c>
      <c r="R81" s="5">
        <v>16</v>
      </c>
      <c r="S81" s="5"/>
      <c r="T81" s="1"/>
      <c r="U81" s="1" t="e">
        <f t="shared" si="15"/>
        <v>#DIV/0!</v>
      </c>
      <c r="V81" s="1" t="e">
        <f t="shared" si="16"/>
        <v>#DIV/0!</v>
      </c>
      <c r="W81" s="1">
        <v>0</v>
      </c>
      <c r="X81" s="1">
        <v>0</v>
      </c>
      <c r="Y81" s="1">
        <v>-0.6</v>
      </c>
      <c r="Z81" s="1">
        <v>0</v>
      </c>
      <c r="AA81" s="1">
        <v>1.4</v>
      </c>
      <c r="AB81" s="1">
        <v>0</v>
      </c>
      <c r="AC81" s="1">
        <v>-0.4</v>
      </c>
      <c r="AD81" s="1">
        <v>0</v>
      </c>
      <c r="AE81" s="10" t="s">
        <v>128</v>
      </c>
      <c r="AF81" s="1">
        <f t="shared" si="11"/>
        <v>3.52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6" t="s">
        <v>129</v>
      </c>
      <c r="B82" s="1" t="s">
        <v>36</v>
      </c>
      <c r="C82" s="1">
        <v>6</v>
      </c>
      <c r="D82" s="1"/>
      <c r="E82" s="1"/>
      <c r="F82" s="1">
        <v>6</v>
      </c>
      <c r="G82" s="8">
        <v>0.84</v>
      </c>
      <c r="H82" s="1">
        <v>50</v>
      </c>
      <c r="I82" s="1" t="s">
        <v>37</v>
      </c>
      <c r="J82" s="1"/>
      <c r="K82" s="1"/>
      <c r="L82" s="1">
        <f t="shared" si="13"/>
        <v>0</v>
      </c>
      <c r="M82" s="1"/>
      <c r="N82" s="1"/>
      <c r="O82" s="1">
        <v>0</v>
      </c>
      <c r="P82" s="1"/>
      <c r="Q82" s="1">
        <f t="shared" si="14"/>
        <v>0</v>
      </c>
      <c r="R82" s="5"/>
      <c r="S82" s="5"/>
      <c r="T82" s="1"/>
      <c r="U82" s="1" t="e">
        <f t="shared" si="15"/>
        <v>#DIV/0!</v>
      </c>
      <c r="V82" s="1" t="e">
        <f t="shared" si="16"/>
        <v>#DIV/0!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5" t="s">
        <v>152</v>
      </c>
      <c r="AF82" s="1">
        <f t="shared" si="11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6" t="s">
        <v>130</v>
      </c>
      <c r="B83" s="1" t="s">
        <v>36</v>
      </c>
      <c r="C83" s="1">
        <v>164</v>
      </c>
      <c r="D83" s="1">
        <v>458</v>
      </c>
      <c r="E83" s="1">
        <v>403</v>
      </c>
      <c r="F83" s="1">
        <v>76</v>
      </c>
      <c r="G83" s="8">
        <v>0.35</v>
      </c>
      <c r="H83" s="1">
        <v>50</v>
      </c>
      <c r="I83" s="1" t="s">
        <v>37</v>
      </c>
      <c r="J83" s="1"/>
      <c r="K83" s="1">
        <v>398</v>
      </c>
      <c r="L83" s="1">
        <f t="shared" si="13"/>
        <v>5</v>
      </c>
      <c r="M83" s="1"/>
      <c r="N83" s="1"/>
      <c r="O83" s="1">
        <v>300</v>
      </c>
      <c r="P83" s="1">
        <v>250</v>
      </c>
      <c r="Q83" s="1">
        <f t="shared" si="14"/>
        <v>80.599999999999994</v>
      </c>
      <c r="R83" s="5">
        <f t="shared" si="12"/>
        <v>502.39999999999986</v>
      </c>
      <c r="S83" s="5"/>
      <c r="T83" s="1"/>
      <c r="U83" s="1">
        <f t="shared" si="15"/>
        <v>14</v>
      </c>
      <c r="V83" s="1">
        <f t="shared" si="16"/>
        <v>7.7667493796526061</v>
      </c>
      <c r="W83" s="1">
        <v>76.8</v>
      </c>
      <c r="X83" s="1">
        <v>31.6</v>
      </c>
      <c r="Y83" s="1">
        <v>68.400000000000006</v>
      </c>
      <c r="Z83" s="1">
        <v>63.2</v>
      </c>
      <c r="AA83" s="1">
        <v>47.4</v>
      </c>
      <c r="AB83" s="1">
        <v>59.4</v>
      </c>
      <c r="AC83" s="1">
        <v>67.599999999999994</v>
      </c>
      <c r="AD83" s="1">
        <v>59.2</v>
      </c>
      <c r="AE83" s="1"/>
      <c r="AF83" s="1">
        <f t="shared" si="11"/>
        <v>175.83999999999995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6" t="s">
        <v>131</v>
      </c>
      <c r="B84" s="1" t="s">
        <v>39</v>
      </c>
      <c r="C84" s="1"/>
      <c r="D84" s="1"/>
      <c r="E84" s="1"/>
      <c r="F84" s="1"/>
      <c r="G84" s="8">
        <v>1</v>
      </c>
      <c r="H84" s="1">
        <v>50</v>
      </c>
      <c r="I84" s="1" t="s">
        <v>37</v>
      </c>
      <c r="J84" s="1"/>
      <c r="K84" s="1">
        <v>0.8</v>
      </c>
      <c r="L84" s="1">
        <f t="shared" si="13"/>
        <v>-0.8</v>
      </c>
      <c r="M84" s="1"/>
      <c r="N84" s="1"/>
      <c r="O84" s="1">
        <v>101</v>
      </c>
      <c r="P84" s="1"/>
      <c r="Q84" s="1">
        <f t="shared" si="14"/>
        <v>0</v>
      </c>
      <c r="R84" s="5">
        <v>10</v>
      </c>
      <c r="S84" s="5"/>
      <c r="T84" s="1"/>
      <c r="U84" s="1" t="e">
        <f t="shared" si="15"/>
        <v>#DIV/0!</v>
      </c>
      <c r="V84" s="1" t="e">
        <f t="shared" si="16"/>
        <v>#DIV/0!</v>
      </c>
      <c r="W84" s="1">
        <v>11.215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 t="s">
        <v>56</v>
      </c>
      <c r="AF84" s="1">
        <f t="shared" si="11"/>
        <v>10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6" t="s">
        <v>132</v>
      </c>
      <c r="B85" s="1" t="s">
        <v>39</v>
      </c>
      <c r="C85" s="1">
        <v>140.15</v>
      </c>
      <c r="D85" s="1">
        <v>152.512</v>
      </c>
      <c r="E85" s="1">
        <v>184.59299999999999</v>
      </c>
      <c r="F85" s="1">
        <v>76.36</v>
      </c>
      <c r="G85" s="8">
        <v>1</v>
      </c>
      <c r="H85" s="1">
        <v>50</v>
      </c>
      <c r="I85" s="1" t="s">
        <v>37</v>
      </c>
      <c r="J85" s="1"/>
      <c r="K85" s="1">
        <v>176</v>
      </c>
      <c r="L85" s="1">
        <f t="shared" si="13"/>
        <v>8.5929999999999893</v>
      </c>
      <c r="M85" s="1"/>
      <c r="N85" s="1"/>
      <c r="O85" s="1">
        <v>220</v>
      </c>
      <c r="P85" s="1">
        <v>200</v>
      </c>
      <c r="Q85" s="1">
        <f t="shared" si="14"/>
        <v>36.918599999999998</v>
      </c>
      <c r="R85" s="5">
        <f t="shared" si="12"/>
        <v>20.500400000000027</v>
      </c>
      <c r="S85" s="5"/>
      <c r="T85" s="1"/>
      <c r="U85" s="1">
        <f t="shared" si="15"/>
        <v>14.000000000000002</v>
      </c>
      <c r="V85" s="1">
        <f t="shared" si="16"/>
        <v>13.444713504845797</v>
      </c>
      <c r="W85" s="1">
        <v>47.893000000000001</v>
      </c>
      <c r="X85" s="1">
        <v>32.088200000000001</v>
      </c>
      <c r="Y85" s="1">
        <v>49.487200000000001</v>
      </c>
      <c r="Z85" s="1">
        <v>37.441600000000001</v>
      </c>
      <c r="AA85" s="1">
        <v>33.0974</v>
      </c>
      <c r="AB85" s="1">
        <v>47.500399999999999</v>
      </c>
      <c r="AC85" s="1">
        <v>30.5016</v>
      </c>
      <c r="AD85" s="1">
        <v>42.983600000000003</v>
      </c>
      <c r="AE85" s="1"/>
      <c r="AF85" s="1">
        <f t="shared" si="11"/>
        <v>20.500400000000027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6" t="s">
        <v>133</v>
      </c>
      <c r="B86" s="1" t="s">
        <v>36</v>
      </c>
      <c r="C86" s="1">
        <v>304</v>
      </c>
      <c r="D86" s="1">
        <v>732</v>
      </c>
      <c r="E86" s="1">
        <v>481</v>
      </c>
      <c r="F86" s="1">
        <v>353</v>
      </c>
      <c r="G86" s="8">
        <v>0.35</v>
      </c>
      <c r="H86" s="1">
        <v>50</v>
      </c>
      <c r="I86" s="1" t="s">
        <v>37</v>
      </c>
      <c r="J86" s="1"/>
      <c r="K86" s="1">
        <v>479</v>
      </c>
      <c r="L86" s="1">
        <f t="shared" si="13"/>
        <v>2</v>
      </c>
      <c r="M86" s="1"/>
      <c r="N86" s="1"/>
      <c r="O86" s="1">
        <v>100</v>
      </c>
      <c r="P86" s="1">
        <v>148</v>
      </c>
      <c r="Q86" s="1">
        <f t="shared" si="14"/>
        <v>96.2</v>
      </c>
      <c r="R86" s="5">
        <f t="shared" si="12"/>
        <v>745.8</v>
      </c>
      <c r="S86" s="5"/>
      <c r="T86" s="1"/>
      <c r="U86" s="1">
        <f t="shared" si="15"/>
        <v>14</v>
      </c>
      <c r="V86" s="1">
        <f t="shared" si="16"/>
        <v>6.247401247401247</v>
      </c>
      <c r="W86" s="1">
        <v>81</v>
      </c>
      <c r="X86" s="1">
        <v>80.400000000000006</v>
      </c>
      <c r="Y86" s="1">
        <v>120.2</v>
      </c>
      <c r="Z86" s="1">
        <v>68.599999999999994</v>
      </c>
      <c r="AA86" s="1">
        <v>85.8</v>
      </c>
      <c r="AB86" s="1">
        <v>110</v>
      </c>
      <c r="AC86" s="1">
        <v>95.4</v>
      </c>
      <c r="AD86" s="1">
        <v>101</v>
      </c>
      <c r="AE86" s="1"/>
      <c r="AF86" s="1">
        <f t="shared" si="11"/>
        <v>261.02999999999997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6" t="s">
        <v>134</v>
      </c>
      <c r="B87" s="1" t="s">
        <v>36</v>
      </c>
      <c r="C87" s="1">
        <v>65</v>
      </c>
      <c r="D87" s="1">
        <v>6</v>
      </c>
      <c r="E87" s="1">
        <v>38</v>
      </c>
      <c r="F87" s="1">
        <v>27</v>
      </c>
      <c r="G87" s="8">
        <v>0.3</v>
      </c>
      <c r="H87" s="1">
        <v>45</v>
      </c>
      <c r="I87" s="1" t="s">
        <v>37</v>
      </c>
      <c r="J87" s="1"/>
      <c r="K87" s="1">
        <v>38</v>
      </c>
      <c r="L87" s="1">
        <f t="shared" si="13"/>
        <v>0</v>
      </c>
      <c r="M87" s="1"/>
      <c r="N87" s="1"/>
      <c r="O87" s="1">
        <v>40</v>
      </c>
      <c r="P87" s="1"/>
      <c r="Q87" s="1">
        <f t="shared" si="14"/>
        <v>7.6</v>
      </c>
      <c r="R87" s="5">
        <f t="shared" si="12"/>
        <v>39.399999999999991</v>
      </c>
      <c r="S87" s="5"/>
      <c r="T87" s="1"/>
      <c r="U87" s="1">
        <f t="shared" si="15"/>
        <v>14</v>
      </c>
      <c r="V87" s="1">
        <f t="shared" si="16"/>
        <v>8.8157894736842106</v>
      </c>
      <c r="W87" s="1">
        <v>7.4</v>
      </c>
      <c r="X87" s="1">
        <v>2.2000000000000002</v>
      </c>
      <c r="Y87" s="1">
        <v>8.6</v>
      </c>
      <c r="Z87" s="1">
        <v>10</v>
      </c>
      <c r="AA87" s="1">
        <v>1.4</v>
      </c>
      <c r="AB87" s="1">
        <v>0</v>
      </c>
      <c r="AC87" s="1">
        <v>9.1999999999999993</v>
      </c>
      <c r="AD87" s="1">
        <v>2.4</v>
      </c>
      <c r="AE87" s="1"/>
      <c r="AF87" s="1">
        <f t="shared" si="11"/>
        <v>11.819999999999997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6" t="s">
        <v>135</v>
      </c>
      <c r="B88" s="1" t="s">
        <v>36</v>
      </c>
      <c r="C88" s="1"/>
      <c r="D88" s="1"/>
      <c r="E88" s="1"/>
      <c r="F88" s="1"/>
      <c r="G88" s="8">
        <v>0.18</v>
      </c>
      <c r="H88" s="1" t="e">
        <v>#N/A</v>
      </c>
      <c r="I88" s="1" t="s">
        <v>37</v>
      </c>
      <c r="J88" s="1"/>
      <c r="K88" s="1"/>
      <c r="L88" s="1">
        <f t="shared" si="13"/>
        <v>0</v>
      </c>
      <c r="M88" s="1"/>
      <c r="N88" s="1"/>
      <c r="O88" s="1">
        <v>0</v>
      </c>
      <c r="P88" s="1">
        <v>20</v>
      </c>
      <c r="Q88" s="1">
        <f t="shared" si="14"/>
        <v>0</v>
      </c>
      <c r="R88" s="5">
        <v>20</v>
      </c>
      <c r="S88" s="5"/>
      <c r="T88" s="1"/>
      <c r="U88" s="1" t="e">
        <f t="shared" si="15"/>
        <v>#DIV/0!</v>
      </c>
      <c r="V88" s="1" t="e">
        <f t="shared" si="16"/>
        <v>#DIV/0!</v>
      </c>
      <c r="W88" s="1">
        <v>0</v>
      </c>
      <c r="X88" s="1">
        <v>0</v>
      </c>
      <c r="Y88" s="1">
        <v>-0.2</v>
      </c>
      <c r="Z88" s="1">
        <v>0</v>
      </c>
      <c r="AA88" s="1">
        <v>0</v>
      </c>
      <c r="AB88" s="1">
        <v>-0.4</v>
      </c>
      <c r="AC88" s="1">
        <v>-0.2</v>
      </c>
      <c r="AD88" s="1">
        <v>-0.2</v>
      </c>
      <c r="AE88" s="10" t="s">
        <v>128</v>
      </c>
      <c r="AF88" s="1">
        <f t="shared" si="11"/>
        <v>3.5999999999999996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1" t="s">
        <v>136</v>
      </c>
      <c r="B89" s="11" t="s">
        <v>36</v>
      </c>
      <c r="C89" s="11">
        <v>29</v>
      </c>
      <c r="D89" s="11"/>
      <c r="E89" s="11">
        <v>3</v>
      </c>
      <c r="F89" s="11">
        <v>26</v>
      </c>
      <c r="G89" s="12">
        <v>0</v>
      </c>
      <c r="H89" s="11" t="e">
        <v>#N/A</v>
      </c>
      <c r="I89" s="11" t="s">
        <v>93</v>
      </c>
      <c r="J89" s="11"/>
      <c r="K89" s="11">
        <v>3</v>
      </c>
      <c r="L89" s="11">
        <f t="shared" si="13"/>
        <v>0</v>
      </c>
      <c r="M89" s="11"/>
      <c r="N89" s="11"/>
      <c r="O89" s="11">
        <v>0</v>
      </c>
      <c r="P89" s="11"/>
      <c r="Q89" s="11">
        <f t="shared" si="14"/>
        <v>0.6</v>
      </c>
      <c r="R89" s="13"/>
      <c r="S89" s="13"/>
      <c r="T89" s="11"/>
      <c r="U89" s="11">
        <f t="shared" si="15"/>
        <v>43.333333333333336</v>
      </c>
      <c r="V89" s="11">
        <f t="shared" si="16"/>
        <v>43.333333333333336</v>
      </c>
      <c r="W89" s="11">
        <v>0.4</v>
      </c>
      <c r="X89" s="11">
        <v>0.4</v>
      </c>
      <c r="Y89" s="11">
        <v>0.6</v>
      </c>
      <c r="Z89" s="11">
        <v>1.2</v>
      </c>
      <c r="AA89" s="11">
        <v>0.4</v>
      </c>
      <c r="AB89" s="11">
        <v>0.8</v>
      </c>
      <c r="AC89" s="11">
        <v>1</v>
      </c>
      <c r="AD89" s="11">
        <v>0.6</v>
      </c>
      <c r="AE89" s="15" t="s">
        <v>148</v>
      </c>
      <c r="AF89" s="1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137</v>
      </c>
      <c r="B90" s="1" t="s">
        <v>36</v>
      </c>
      <c r="C90" s="1">
        <v>31</v>
      </c>
      <c r="D90" s="1"/>
      <c r="E90" s="1">
        <v>22</v>
      </c>
      <c r="F90" s="1">
        <v>5</v>
      </c>
      <c r="G90" s="8">
        <v>0.3</v>
      </c>
      <c r="H90" s="1">
        <v>60</v>
      </c>
      <c r="I90" s="1" t="s">
        <v>37</v>
      </c>
      <c r="J90" s="1"/>
      <c r="K90" s="1">
        <v>22</v>
      </c>
      <c r="L90" s="1">
        <f t="shared" si="13"/>
        <v>0</v>
      </c>
      <c r="M90" s="1"/>
      <c r="N90" s="1"/>
      <c r="O90" s="1">
        <v>37</v>
      </c>
      <c r="P90" s="1"/>
      <c r="Q90" s="1">
        <f t="shared" si="14"/>
        <v>4.4000000000000004</v>
      </c>
      <c r="R90" s="5">
        <f t="shared" ref="R90:R95" si="17">14*Q90-P90-O90-F90</f>
        <v>19.600000000000009</v>
      </c>
      <c r="S90" s="5"/>
      <c r="T90" s="1"/>
      <c r="U90" s="1">
        <f t="shared" si="15"/>
        <v>14</v>
      </c>
      <c r="V90" s="1">
        <f t="shared" si="16"/>
        <v>9.545454545454545</v>
      </c>
      <c r="W90" s="1">
        <v>4.8</v>
      </c>
      <c r="X90" s="1">
        <v>3</v>
      </c>
      <c r="Y90" s="1">
        <v>5</v>
      </c>
      <c r="Z90" s="1">
        <v>7</v>
      </c>
      <c r="AA90" s="1">
        <v>9.4</v>
      </c>
      <c r="AB90" s="1">
        <v>7.8</v>
      </c>
      <c r="AC90" s="1">
        <v>7.2</v>
      </c>
      <c r="AD90" s="1">
        <v>5</v>
      </c>
      <c r="AE90" s="1"/>
      <c r="AF90" s="1">
        <f t="shared" ref="AF90:AF98" si="18">G90*R90</f>
        <v>5.8800000000000026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138</v>
      </c>
      <c r="B91" s="1" t="s">
        <v>36</v>
      </c>
      <c r="C91" s="1">
        <v>129</v>
      </c>
      <c r="D91" s="1">
        <v>409</v>
      </c>
      <c r="E91" s="1">
        <v>255</v>
      </c>
      <c r="F91" s="1">
        <v>160</v>
      </c>
      <c r="G91" s="8">
        <v>0.28000000000000003</v>
      </c>
      <c r="H91" s="1">
        <v>45</v>
      </c>
      <c r="I91" s="1" t="s">
        <v>37</v>
      </c>
      <c r="J91" s="1"/>
      <c r="K91" s="1">
        <v>264</v>
      </c>
      <c r="L91" s="1">
        <f t="shared" si="13"/>
        <v>-9</v>
      </c>
      <c r="M91" s="1"/>
      <c r="N91" s="1"/>
      <c r="O91" s="1">
        <v>148</v>
      </c>
      <c r="P91" s="1">
        <v>120</v>
      </c>
      <c r="Q91" s="1">
        <f t="shared" si="14"/>
        <v>51</v>
      </c>
      <c r="R91" s="5">
        <f t="shared" si="17"/>
        <v>286</v>
      </c>
      <c r="S91" s="5"/>
      <c r="T91" s="1"/>
      <c r="U91" s="1">
        <f t="shared" si="15"/>
        <v>14</v>
      </c>
      <c r="V91" s="1">
        <f t="shared" si="16"/>
        <v>8.3921568627450984</v>
      </c>
      <c r="W91" s="1">
        <v>52.4</v>
      </c>
      <c r="X91" s="1">
        <v>52</v>
      </c>
      <c r="Y91" s="1">
        <v>54.4</v>
      </c>
      <c r="Z91" s="1">
        <v>46.4</v>
      </c>
      <c r="AA91" s="1">
        <v>50.6</v>
      </c>
      <c r="AB91" s="1">
        <v>51.6</v>
      </c>
      <c r="AC91" s="1">
        <v>56.4</v>
      </c>
      <c r="AD91" s="1">
        <v>67.599999999999994</v>
      </c>
      <c r="AE91" s="1"/>
      <c r="AF91" s="1">
        <f t="shared" si="18"/>
        <v>80.080000000000013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139</v>
      </c>
      <c r="B92" s="1" t="s">
        <v>36</v>
      </c>
      <c r="C92" s="1">
        <v>61</v>
      </c>
      <c r="D92" s="1">
        <v>868</v>
      </c>
      <c r="E92" s="1">
        <v>429</v>
      </c>
      <c r="F92" s="1">
        <v>190</v>
      </c>
      <c r="G92" s="8">
        <v>0.28000000000000003</v>
      </c>
      <c r="H92" s="1">
        <v>45</v>
      </c>
      <c r="I92" s="1" t="s">
        <v>37</v>
      </c>
      <c r="J92" s="1"/>
      <c r="K92" s="1">
        <v>430</v>
      </c>
      <c r="L92" s="1">
        <f t="shared" si="13"/>
        <v>-1</v>
      </c>
      <c r="M92" s="1"/>
      <c r="N92" s="1"/>
      <c r="O92" s="1">
        <v>330</v>
      </c>
      <c r="P92" s="1">
        <v>200</v>
      </c>
      <c r="Q92" s="1">
        <f t="shared" si="14"/>
        <v>85.8</v>
      </c>
      <c r="R92" s="5">
        <f t="shared" si="17"/>
        <v>481.20000000000005</v>
      </c>
      <c r="S92" s="5"/>
      <c r="T92" s="1"/>
      <c r="U92" s="1">
        <f t="shared" si="15"/>
        <v>14.000000000000002</v>
      </c>
      <c r="V92" s="1">
        <f t="shared" si="16"/>
        <v>8.3916083916083917</v>
      </c>
      <c r="W92" s="1">
        <v>78.2</v>
      </c>
      <c r="X92" s="1">
        <v>68.8</v>
      </c>
      <c r="Y92" s="1">
        <v>77.400000000000006</v>
      </c>
      <c r="Z92" s="1">
        <v>50.2</v>
      </c>
      <c r="AA92" s="1">
        <v>64.8</v>
      </c>
      <c r="AB92" s="1">
        <v>87</v>
      </c>
      <c r="AC92" s="1">
        <v>67.400000000000006</v>
      </c>
      <c r="AD92" s="1">
        <v>68.2</v>
      </c>
      <c r="AE92" s="1"/>
      <c r="AF92" s="1">
        <f t="shared" si="18"/>
        <v>134.73600000000002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140</v>
      </c>
      <c r="B93" s="1" t="s">
        <v>36</v>
      </c>
      <c r="C93" s="1">
        <v>55</v>
      </c>
      <c r="D93" s="1">
        <v>119</v>
      </c>
      <c r="E93" s="1">
        <v>98</v>
      </c>
      <c r="F93" s="1">
        <v>31</v>
      </c>
      <c r="G93" s="8">
        <v>0.28000000000000003</v>
      </c>
      <c r="H93" s="1">
        <v>45</v>
      </c>
      <c r="I93" s="1" t="s">
        <v>37</v>
      </c>
      <c r="J93" s="1"/>
      <c r="K93" s="1">
        <v>109</v>
      </c>
      <c r="L93" s="1">
        <f t="shared" si="13"/>
        <v>-11</v>
      </c>
      <c r="M93" s="1"/>
      <c r="N93" s="1"/>
      <c r="O93" s="1">
        <v>140</v>
      </c>
      <c r="P93" s="1"/>
      <c r="Q93" s="1">
        <f t="shared" si="14"/>
        <v>19.600000000000001</v>
      </c>
      <c r="R93" s="5">
        <f t="shared" si="17"/>
        <v>103.40000000000003</v>
      </c>
      <c r="S93" s="5"/>
      <c r="T93" s="1"/>
      <c r="U93" s="1">
        <f t="shared" si="15"/>
        <v>14</v>
      </c>
      <c r="V93" s="1">
        <f t="shared" si="16"/>
        <v>8.724489795918366</v>
      </c>
      <c r="W93" s="1">
        <v>21</v>
      </c>
      <c r="X93" s="1">
        <v>17.399999999999999</v>
      </c>
      <c r="Y93" s="1">
        <v>18.399999999999999</v>
      </c>
      <c r="Z93" s="1">
        <v>14.2</v>
      </c>
      <c r="AA93" s="1">
        <v>28.8</v>
      </c>
      <c r="AB93" s="1">
        <v>17.2</v>
      </c>
      <c r="AC93" s="1">
        <v>15.6</v>
      </c>
      <c r="AD93" s="1">
        <v>28</v>
      </c>
      <c r="AE93" s="1"/>
      <c r="AF93" s="1">
        <f t="shared" si="18"/>
        <v>28.952000000000012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141</v>
      </c>
      <c r="B94" s="1" t="s">
        <v>36</v>
      </c>
      <c r="C94" s="1">
        <v>113</v>
      </c>
      <c r="D94" s="1">
        <v>310</v>
      </c>
      <c r="E94" s="1">
        <v>269</v>
      </c>
      <c r="F94" s="1">
        <v>95</v>
      </c>
      <c r="G94" s="8">
        <v>0.28000000000000003</v>
      </c>
      <c r="H94" s="1">
        <v>50</v>
      </c>
      <c r="I94" s="1" t="s">
        <v>37</v>
      </c>
      <c r="J94" s="1"/>
      <c r="K94" s="1">
        <v>268</v>
      </c>
      <c r="L94" s="1">
        <f t="shared" si="13"/>
        <v>1</v>
      </c>
      <c r="M94" s="1"/>
      <c r="N94" s="1"/>
      <c r="O94" s="1">
        <v>226</v>
      </c>
      <c r="P94" s="1">
        <v>100</v>
      </c>
      <c r="Q94" s="1">
        <f t="shared" si="14"/>
        <v>53.8</v>
      </c>
      <c r="R94" s="5">
        <f t="shared" si="17"/>
        <v>332.19999999999993</v>
      </c>
      <c r="S94" s="5"/>
      <c r="T94" s="1"/>
      <c r="U94" s="1">
        <f t="shared" si="15"/>
        <v>14</v>
      </c>
      <c r="V94" s="1">
        <f t="shared" si="16"/>
        <v>7.8252788104089221</v>
      </c>
      <c r="W94" s="1">
        <v>53</v>
      </c>
      <c r="X94" s="1">
        <v>40</v>
      </c>
      <c r="Y94" s="1">
        <v>42.4</v>
      </c>
      <c r="Z94" s="1">
        <v>49.2</v>
      </c>
      <c r="AA94" s="1">
        <v>42.6</v>
      </c>
      <c r="AB94" s="1">
        <v>52.2</v>
      </c>
      <c r="AC94" s="1">
        <v>54</v>
      </c>
      <c r="AD94" s="1">
        <v>52.8</v>
      </c>
      <c r="AE94" s="1"/>
      <c r="AF94" s="1">
        <f t="shared" si="18"/>
        <v>93.015999999999991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142</v>
      </c>
      <c r="B95" s="1" t="s">
        <v>36</v>
      </c>
      <c r="C95" s="1">
        <v>26</v>
      </c>
      <c r="D95" s="1">
        <v>2</v>
      </c>
      <c r="E95" s="1">
        <v>7</v>
      </c>
      <c r="F95" s="1">
        <v>16</v>
      </c>
      <c r="G95" s="8">
        <v>0.3</v>
      </c>
      <c r="H95" s="1" t="e">
        <v>#N/A</v>
      </c>
      <c r="I95" s="1" t="s">
        <v>37</v>
      </c>
      <c r="J95" s="1"/>
      <c r="K95" s="1">
        <v>8</v>
      </c>
      <c r="L95" s="1">
        <f t="shared" si="13"/>
        <v>-1</v>
      </c>
      <c r="M95" s="1"/>
      <c r="N95" s="1"/>
      <c r="O95" s="1">
        <v>0</v>
      </c>
      <c r="P95" s="1"/>
      <c r="Q95" s="1">
        <f t="shared" si="14"/>
        <v>1.4</v>
      </c>
      <c r="R95" s="5">
        <f t="shared" si="17"/>
        <v>3.5999999999999979</v>
      </c>
      <c r="S95" s="5"/>
      <c r="T95" s="1"/>
      <c r="U95" s="1">
        <f t="shared" si="15"/>
        <v>14</v>
      </c>
      <c r="V95" s="1">
        <f t="shared" si="16"/>
        <v>11.428571428571429</v>
      </c>
      <c r="W95" s="1">
        <v>1.6</v>
      </c>
      <c r="X95" s="1">
        <v>1</v>
      </c>
      <c r="Y95" s="1">
        <v>0.6</v>
      </c>
      <c r="Z95" s="1">
        <v>-0.8</v>
      </c>
      <c r="AA95" s="1">
        <v>-0.4</v>
      </c>
      <c r="AB95" s="1">
        <v>4.8</v>
      </c>
      <c r="AC95" s="1">
        <v>3.6</v>
      </c>
      <c r="AD95" s="1">
        <v>4.4000000000000004</v>
      </c>
      <c r="AE95" s="1" t="s">
        <v>143</v>
      </c>
      <c r="AF95" s="1">
        <f t="shared" si="18"/>
        <v>1.0799999999999994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 t="s">
        <v>144</v>
      </c>
      <c r="B96" s="1" t="s">
        <v>36</v>
      </c>
      <c r="C96" s="1"/>
      <c r="D96" s="1">
        <v>12</v>
      </c>
      <c r="E96" s="1">
        <v>5</v>
      </c>
      <c r="F96" s="1">
        <v>7</v>
      </c>
      <c r="G96" s="8">
        <v>0.33</v>
      </c>
      <c r="H96" s="1">
        <v>30</v>
      </c>
      <c r="I96" s="1" t="s">
        <v>37</v>
      </c>
      <c r="J96" s="1"/>
      <c r="K96" s="1">
        <v>5</v>
      </c>
      <c r="L96" s="1">
        <f t="shared" si="13"/>
        <v>0</v>
      </c>
      <c r="M96" s="1"/>
      <c r="N96" s="1"/>
      <c r="O96" s="1">
        <v>12</v>
      </c>
      <c r="P96" s="1"/>
      <c r="Q96" s="1">
        <f t="shared" si="14"/>
        <v>1</v>
      </c>
      <c r="R96" s="5"/>
      <c r="S96" s="5"/>
      <c r="T96" s="1"/>
      <c r="U96" s="1">
        <f t="shared" si="15"/>
        <v>19</v>
      </c>
      <c r="V96" s="1">
        <f t="shared" si="16"/>
        <v>19</v>
      </c>
      <c r="W96" s="1">
        <v>-0.2</v>
      </c>
      <c r="X96" s="1">
        <v>-0.6</v>
      </c>
      <c r="Y96" s="1">
        <v>-1.8</v>
      </c>
      <c r="Z96" s="1">
        <v>2.6</v>
      </c>
      <c r="AA96" s="1">
        <v>3.4</v>
      </c>
      <c r="AB96" s="1">
        <v>3.4</v>
      </c>
      <c r="AC96" s="1">
        <v>4</v>
      </c>
      <c r="AD96" s="1">
        <v>2.6</v>
      </c>
      <c r="AE96" s="1" t="s">
        <v>145</v>
      </c>
      <c r="AF96" s="1">
        <f t="shared" si="18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 t="s">
        <v>146</v>
      </c>
      <c r="B97" s="1" t="s">
        <v>36</v>
      </c>
      <c r="C97" s="1">
        <v>12</v>
      </c>
      <c r="D97" s="1">
        <v>2</v>
      </c>
      <c r="E97" s="1">
        <v>10</v>
      </c>
      <c r="F97" s="1">
        <v>3</v>
      </c>
      <c r="G97" s="8">
        <v>0.28000000000000003</v>
      </c>
      <c r="H97" s="1">
        <v>50</v>
      </c>
      <c r="I97" s="1" t="s">
        <v>37</v>
      </c>
      <c r="J97" s="1"/>
      <c r="K97" s="1">
        <v>25</v>
      </c>
      <c r="L97" s="1">
        <f t="shared" si="13"/>
        <v>-15</v>
      </c>
      <c r="M97" s="1"/>
      <c r="N97" s="1"/>
      <c r="O97" s="1">
        <v>115</v>
      </c>
      <c r="P97" s="1"/>
      <c r="Q97" s="1">
        <f t="shared" si="14"/>
        <v>2</v>
      </c>
      <c r="R97" s="5"/>
      <c r="S97" s="5"/>
      <c r="T97" s="1"/>
      <c r="U97" s="1">
        <f t="shared" si="15"/>
        <v>59</v>
      </c>
      <c r="V97" s="1">
        <f t="shared" si="16"/>
        <v>59</v>
      </c>
      <c r="W97" s="1">
        <v>12.2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56</v>
      </c>
      <c r="AF97" s="1">
        <f t="shared" si="18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 t="s">
        <v>147</v>
      </c>
      <c r="B98" s="1" t="s">
        <v>36</v>
      </c>
      <c r="C98" s="1">
        <v>8</v>
      </c>
      <c r="D98" s="1"/>
      <c r="E98" s="1">
        <v>5</v>
      </c>
      <c r="F98" s="1">
        <v>2</v>
      </c>
      <c r="G98" s="8">
        <v>0.28000000000000003</v>
      </c>
      <c r="H98" s="1">
        <v>50</v>
      </c>
      <c r="I98" s="1" t="s">
        <v>37</v>
      </c>
      <c r="J98" s="1"/>
      <c r="K98" s="1">
        <v>5</v>
      </c>
      <c r="L98" s="1">
        <f t="shared" si="13"/>
        <v>0</v>
      </c>
      <c r="M98" s="1"/>
      <c r="N98" s="1"/>
      <c r="O98" s="1">
        <v>118</v>
      </c>
      <c r="P98" s="1"/>
      <c r="Q98" s="1">
        <f t="shared" si="14"/>
        <v>1</v>
      </c>
      <c r="R98" s="5"/>
      <c r="S98" s="5"/>
      <c r="T98" s="1"/>
      <c r="U98" s="1">
        <f t="shared" si="15"/>
        <v>120</v>
      </c>
      <c r="V98" s="1">
        <f t="shared" si="16"/>
        <v>120</v>
      </c>
      <c r="W98" s="1">
        <v>12.6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56</v>
      </c>
      <c r="AF98" s="1">
        <f t="shared" si="18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</sheetData>
  <autoFilter ref="A3:AF98" xr:uid="{008DBD0B-C747-4DE3-9925-A6824004465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2025-10-28T13:08:51Z</dcterms:created>
  <dcterms:modified xsi:type="dcterms:W3CDTF">2025-10-28T13:26:26Z</dcterms:modified>
</cp:coreProperties>
</file>