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10,25 ПОКОМ КИ филиалы\"/>
    </mc:Choice>
  </mc:AlternateContent>
  <xr:revisionPtr revIDLastSave="0" documentId="13_ncr:1_{777236B8-64B3-4A3D-8EC4-227675A0E2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5" i="1" l="1"/>
  <c r="P95" i="1" s="1"/>
  <c r="AF95" i="1" s="1"/>
  <c r="L95" i="1"/>
  <c r="M94" i="1"/>
  <c r="P94" i="1" s="1"/>
  <c r="AF94" i="1" s="1"/>
  <c r="L94" i="1"/>
  <c r="M93" i="1"/>
  <c r="P93" i="1" s="1"/>
  <c r="Q93" i="1" s="1"/>
  <c r="AF93" i="1" s="1"/>
  <c r="L93" i="1"/>
  <c r="M92" i="1"/>
  <c r="P92" i="1" s="1"/>
  <c r="L92" i="1"/>
  <c r="M91" i="1"/>
  <c r="P91" i="1" s="1"/>
  <c r="AF91" i="1" s="1"/>
  <c r="L91" i="1"/>
  <c r="M90" i="1"/>
  <c r="P90" i="1" s="1"/>
  <c r="Q90" i="1" s="1"/>
  <c r="AF90" i="1" s="1"/>
  <c r="L90" i="1"/>
  <c r="M89" i="1"/>
  <c r="P89" i="1" s="1"/>
  <c r="Q89" i="1" s="1"/>
  <c r="AF89" i="1" s="1"/>
  <c r="L89" i="1"/>
  <c r="M88" i="1"/>
  <c r="P88" i="1" s="1"/>
  <c r="L88" i="1"/>
  <c r="M87" i="1"/>
  <c r="P87" i="1" s="1"/>
  <c r="L87" i="1"/>
  <c r="M86" i="1"/>
  <c r="P86" i="1" s="1"/>
  <c r="AF86" i="1" s="1"/>
  <c r="L86" i="1"/>
  <c r="M85" i="1"/>
  <c r="P85" i="1" s="1"/>
  <c r="AF85" i="1" s="1"/>
  <c r="L85" i="1"/>
  <c r="M84" i="1"/>
  <c r="P84" i="1" s="1"/>
  <c r="Q84" i="1" s="1"/>
  <c r="L84" i="1"/>
  <c r="M83" i="1"/>
  <c r="P83" i="1" s="1"/>
  <c r="Q83" i="1" s="1"/>
  <c r="AF83" i="1" s="1"/>
  <c r="L83" i="1"/>
  <c r="M82" i="1"/>
  <c r="P82" i="1" s="1"/>
  <c r="AF82" i="1" s="1"/>
  <c r="L82" i="1"/>
  <c r="M81" i="1"/>
  <c r="P81" i="1" s="1"/>
  <c r="Q81" i="1" s="1"/>
  <c r="AF81" i="1" s="1"/>
  <c r="L81" i="1"/>
  <c r="M80" i="1"/>
  <c r="P80" i="1" s="1"/>
  <c r="AF80" i="1" s="1"/>
  <c r="L80" i="1"/>
  <c r="M79" i="1"/>
  <c r="P79" i="1" s="1"/>
  <c r="Q79" i="1" s="1"/>
  <c r="AF79" i="1" s="1"/>
  <c r="L79" i="1"/>
  <c r="M78" i="1"/>
  <c r="P78" i="1" s="1"/>
  <c r="Q78" i="1" s="1"/>
  <c r="AF78" i="1" s="1"/>
  <c r="L78" i="1"/>
  <c r="M77" i="1"/>
  <c r="P77" i="1" s="1"/>
  <c r="Q77" i="1" s="1"/>
  <c r="AF77" i="1" s="1"/>
  <c r="L77" i="1"/>
  <c r="M76" i="1"/>
  <c r="P76" i="1" s="1"/>
  <c r="L76" i="1"/>
  <c r="M75" i="1"/>
  <c r="P75" i="1" s="1"/>
  <c r="AF75" i="1" s="1"/>
  <c r="L75" i="1"/>
  <c r="M74" i="1"/>
  <c r="P74" i="1" s="1"/>
  <c r="Q74" i="1" s="1"/>
  <c r="L74" i="1"/>
  <c r="M73" i="1"/>
  <c r="P73" i="1" s="1"/>
  <c r="Q73" i="1" s="1"/>
  <c r="AF73" i="1" s="1"/>
  <c r="L73" i="1"/>
  <c r="M72" i="1"/>
  <c r="P72" i="1" s="1"/>
  <c r="Q72" i="1" s="1"/>
  <c r="AF72" i="1" s="1"/>
  <c r="L72" i="1"/>
  <c r="M71" i="1"/>
  <c r="P71" i="1" s="1"/>
  <c r="Q71" i="1" s="1"/>
  <c r="AF71" i="1" s="1"/>
  <c r="L71" i="1"/>
  <c r="M70" i="1"/>
  <c r="P70" i="1" s="1"/>
  <c r="Q70" i="1" s="1"/>
  <c r="AF70" i="1" s="1"/>
  <c r="L70" i="1"/>
  <c r="M69" i="1"/>
  <c r="P69" i="1" s="1"/>
  <c r="Q69" i="1" s="1"/>
  <c r="AF69" i="1" s="1"/>
  <c r="L69" i="1"/>
  <c r="M68" i="1"/>
  <c r="P68" i="1" s="1"/>
  <c r="AF68" i="1" s="1"/>
  <c r="L68" i="1"/>
  <c r="M67" i="1"/>
  <c r="P67" i="1" s="1"/>
  <c r="AF67" i="1" s="1"/>
  <c r="L67" i="1"/>
  <c r="F66" i="1"/>
  <c r="F5" i="1" s="1"/>
  <c r="E66" i="1"/>
  <c r="L66" i="1" s="1"/>
  <c r="M65" i="1"/>
  <c r="P65" i="1" s="1"/>
  <c r="V65" i="1" s="1"/>
  <c r="L65" i="1"/>
  <c r="M64" i="1"/>
  <c r="P64" i="1" s="1"/>
  <c r="L64" i="1"/>
  <c r="M63" i="1"/>
  <c r="P63" i="1" s="1"/>
  <c r="V63" i="1" s="1"/>
  <c r="L63" i="1"/>
  <c r="M62" i="1"/>
  <c r="P62" i="1" s="1"/>
  <c r="V62" i="1" s="1"/>
  <c r="L62" i="1"/>
  <c r="M61" i="1"/>
  <c r="P61" i="1" s="1"/>
  <c r="V61" i="1" s="1"/>
  <c r="L61" i="1"/>
  <c r="M60" i="1"/>
  <c r="P60" i="1" s="1"/>
  <c r="L60" i="1"/>
  <c r="M59" i="1"/>
  <c r="P59" i="1" s="1"/>
  <c r="V59" i="1" s="1"/>
  <c r="L59" i="1"/>
  <c r="M58" i="1"/>
  <c r="P58" i="1" s="1"/>
  <c r="V58" i="1" s="1"/>
  <c r="L58" i="1"/>
  <c r="M57" i="1"/>
  <c r="P57" i="1" s="1"/>
  <c r="V57" i="1" s="1"/>
  <c r="L57" i="1"/>
  <c r="M56" i="1"/>
  <c r="P56" i="1" s="1"/>
  <c r="L56" i="1"/>
  <c r="M55" i="1"/>
  <c r="P55" i="1" s="1"/>
  <c r="L55" i="1"/>
  <c r="M54" i="1"/>
  <c r="P54" i="1" s="1"/>
  <c r="Q54" i="1" s="1"/>
  <c r="AF54" i="1" s="1"/>
  <c r="L54" i="1"/>
  <c r="M53" i="1"/>
  <c r="P53" i="1" s="1"/>
  <c r="AF53" i="1" s="1"/>
  <c r="L53" i="1"/>
  <c r="M52" i="1"/>
  <c r="P52" i="1" s="1"/>
  <c r="Q52" i="1" s="1"/>
  <c r="AF52" i="1" s="1"/>
  <c r="L52" i="1"/>
  <c r="M51" i="1"/>
  <c r="P51" i="1" s="1"/>
  <c r="Q51" i="1" s="1"/>
  <c r="L51" i="1"/>
  <c r="M50" i="1"/>
  <c r="P50" i="1" s="1"/>
  <c r="Q50" i="1" s="1"/>
  <c r="AF50" i="1" s="1"/>
  <c r="L50" i="1"/>
  <c r="M49" i="1"/>
  <c r="P49" i="1" s="1"/>
  <c r="Q49" i="1" s="1"/>
  <c r="AF49" i="1" s="1"/>
  <c r="L49" i="1"/>
  <c r="M48" i="1"/>
  <c r="P48" i="1" s="1"/>
  <c r="L48" i="1"/>
  <c r="M47" i="1"/>
  <c r="P47" i="1" s="1"/>
  <c r="V47" i="1" s="1"/>
  <c r="L47" i="1"/>
  <c r="M46" i="1"/>
  <c r="P46" i="1" s="1"/>
  <c r="V46" i="1" s="1"/>
  <c r="L46" i="1"/>
  <c r="M45" i="1"/>
  <c r="P45" i="1" s="1"/>
  <c r="V45" i="1" s="1"/>
  <c r="L45" i="1"/>
  <c r="M44" i="1"/>
  <c r="P44" i="1" s="1"/>
  <c r="Q44" i="1" s="1"/>
  <c r="L44" i="1"/>
  <c r="M43" i="1"/>
  <c r="P43" i="1" s="1"/>
  <c r="V43" i="1" s="1"/>
  <c r="L43" i="1"/>
  <c r="M42" i="1"/>
  <c r="P42" i="1" s="1"/>
  <c r="V42" i="1" s="1"/>
  <c r="L42" i="1"/>
  <c r="M41" i="1"/>
  <c r="P41" i="1" s="1"/>
  <c r="V41" i="1" s="1"/>
  <c r="L41" i="1"/>
  <c r="M40" i="1"/>
  <c r="P40" i="1" s="1"/>
  <c r="V40" i="1" s="1"/>
  <c r="L40" i="1"/>
  <c r="M39" i="1"/>
  <c r="P39" i="1" s="1"/>
  <c r="V39" i="1" s="1"/>
  <c r="L39" i="1"/>
  <c r="M38" i="1"/>
  <c r="P38" i="1" s="1"/>
  <c r="V38" i="1" s="1"/>
  <c r="L38" i="1"/>
  <c r="M37" i="1"/>
  <c r="P37" i="1" s="1"/>
  <c r="V37" i="1" s="1"/>
  <c r="L37" i="1"/>
  <c r="M36" i="1"/>
  <c r="P36" i="1" s="1"/>
  <c r="V36" i="1" s="1"/>
  <c r="L36" i="1"/>
  <c r="M35" i="1"/>
  <c r="P35" i="1" s="1"/>
  <c r="V35" i="1" s="1"/>
  <c r="L35" i="1"/>
  <c r="M34" i="1"/>
  <c r="P34" i="1" s="1"/>
  <c r="V34" i="1" s="1"/>
  <c r="L34" i="1"/>
  <c r="M33" i="1"/>
  <c r="P33" i="1" s="1"/>
  <c r="U33" i="1" s="1"/>
  <c r="L33" i="1"/>
  <c r="M32" i="1"/>
  <c r="P32" i="1" s="1"/>
  <c r="V32" i="1" s="1"/>
  <c r="L32" i="1"/>
  <c r="M31" i="1"/>
  <c r="P31" i="1" s="1"/>
  <c r="V31" i="1" s="1"/>
  <c r="L31" i="1"/>
  <c r="M30" i="1"/>
  <c r="P30" i="1" s="1"/>
  <c r="V30" i="1" s="1"/>
  <c r="L30" i="1"/>
  <c r="M29" i="1"/>
  <c r="P29" i="1" s="1"/>
  <c r="V29" i="1" s="1"/>
  <c r="L29" i="1"/>
  <c r="M28" i="1"/>
  <c r="P28" i="1" s="1"/>
  <c r="Q28" i="1" s="1"/>
  <c r="L28" i="1"/>
  <c r="M27" i="1"/>
  <c r="P27" i="1" s="1"/>
  <c r="V27" i="1" s="1"/>
  <c r="L27" i="1"/>
  <c r="M26" i="1"/>
  <c r="P26" i="1" s="1"/>
  <c r="V26" i="1" s="1"/>
  <c r="L26" i="1"/>
  <c r="M25" i="1"/>
  <c r="P25" i="1" s="1"/>
  <c r="V25" i="1" s="1"/>
  <c r="L25" i="1"/>
  <c r="M24" i="1"/>
  <c r="P24" i="1" s="1"/>
  <c r="L24" i="1"/>
  <c r="M23" i="1"/>
  <c r="P23" i="1" s="1"/>
  <c r="V23" i="1" s="1"/>
  <c r="L23" i="1"/>
  <c r="M22" i="1"/>
  <c r="P22" i="1" s="1"/>
  <c r="V22" i="1" s="1"/>
  <c r="L22" i="1"/>
  <c r="M21" i="1"/>
  <c r="P21" i="1" s="1"/>
  <c r="V21" i="1" s="1"/>
  <c r="L21" i="1"/>
  <c r="M20" i="1"/>
  <c r="P20" i="1" s="1"/>
  <c r="L20" i="1"/>
  <c r="M19" i="1"/>
  <c r="P19" i="1" s="1"/>
  <c r="L19" i="1"/>
  <c r="M18" i="1"/>
  <c r="P18" i="1" s="1"/>
  <c r="L18" i="1"/>
  <c r="M17" i="1"/>
  <c r="P17" i="1" s="1"/>
  <c r="L17" i="1"/>
  <c r="M16" i="1"/>
  <c r="P16" i="1" s="1"/>
  <c r="Q16" i="1" s="1"/>
  <c r="L16" i="1"/>
  <c r="M15" i="1"/>
  <c r="P15" i="1" s="1"/>
  <c r="Q15" i="1" s="1"/>
  <c r="L15" i="1"/>
  <c r="M14" i="1"/>
  <c r="P14" i="1" s="1"/>
  <c r="L14" i="1"/>
  <c r="M13" i="1"/>
  <c r="P13" i="1" s="1"/>
  <c r="AF13" i="1" s="1"/>
  <c r="L13" i="1"/>
  <c r="M12" i="1"/>
  <c r="P12" i="1" s="1"/>
  <c r="Q12" i="1" s="1"/>
  <c r="AF12" i="1" s="1"/>
  <c r="L12" i="1"/>
  <c r="M11" i="1"/>
  <c r="P11" i="1" s="1"/>
  <c r="AF11" i="1" s="1"/>
  <c r="L11" i="1"/>
  <c r="M10" i="1"/>
  <c r="P10" i="1" s="1"/>
  <c r="AF10" i="1" s="1"/>
  <c r="L10" i="1"/>
  <c r="M9" i="1"/>
  <c r="P9" i="1" s="1"/>
  <c r="Q9" i="1" s="1"/>
  <c r="AF9" i="1" s="1"/>
  <c r="L9" i="1"/>
  <c r="M8" i="1"/>
  <c r="P8" i="1" s="1"/>
  <c r="Q8" i="1" s="1"/>
  <c r="AF8" i="1" s="1"/>
  <c r="L8" i="1"/>
  <c r="M7" i="1"/>
  <c r="P7" i="1" s="1"/>
  <c r="Q7" i="1" s="1"/>
  <c r="AF7" i="1" s="1"/>
  <c r="L7" i="1"/>
  <c r="M6" i="1"/>
  <c r="P6" i="1" s="1"/>
  <c r="AF6" i="1" s="1"/>
  <c r="L6" i="1"/>
  <c r="AD5" i="1"/>
  <c r="AC5" i="1"/>
  <c r="AB5" i="1"/>
  <c r="AA5" i="1"/>
  <c r="Z5" i="1"/>
  <c r="Y5" i="1"/>
  <c r="X5" i="1"/>
  <c r="W5" i="1"/>
  <c r="T5" i="1"/>
  <c r="R5" i="1"/>
  <c r="O5" i="1"/>
  <c r="N5" i="1"/>
  <c r="K5" i="1"/>
  <c r="AF84" i="1" l="1"/>
  <c r="Q59" i="1"/>
  <c r="AF29" i="1"/>
  <c r="Q21" i="1"/>
  <c r="AF21" i="1" s="1"/>
  <c r="V19" i="1"/>
  <c r="AF19" i="1"/>
  <c r="Q45" i="1"/>
  <c r="U45" i="1" s="1"/>
  <c r="L5" i="1"/>
  <c r="AF74" i="1"/>
  <c r="Q27" i="1"/>
  <c r="AF27" i="1" s="1"/>
  <c r="Q47" i="1"/>
  <c r="AF63" i="1"/>
  <c r="AF25" i="1"/>
  <c r="Q34" i="1"/>
  <c r="U34" i="1" s="1"/>
  <c r="Q76" i="1"/>
  <c r="U76" i="1" s="1"/>
  <c r="Q87" i="1"/>
  <c r="AF87" i="1" s="1"/>
  <c r="U16" i="1"/>
  <c r="AF16" i="1"/>
  <c r="U18" i="1"/>
  <c r="AF18" i="1"/>
  <c r="V24" i="1"/>
  <c r="AF24" i="1"/>
  <c r="V44" i="1"/>
  <c r="V60" i="1"/>
  <c r="Q60" i="1"/>
  <c r="Q92" i="1"/>
  <c r="AF92" i="1" s="1"/>
  <c r="AF15" i="1"/>
  <c r="Q23" i="1"/>
  <c r="AF23" i="1" s="1"/>
  <c r="Q31" i="1"/>
  <c r="AF31" i="1" s="1"/>
  <c r="Q37" i="1"/>
  <c r="AF37" i="1" s="1"/>
  <c r="Q41" i="1"/>
  <c r="V20" i="1"/>
  <c r="AF20" i="1"/>
  <c r="V28" i="1"/>
  <c r="AF28" i="1"/>
  <c r="V48" i="1"/>
  <c r="U48" i="1"/>
  <c r="AF51" i="1"/>
  <c r="Q55" i="1"/>
  <c r="AF55" i="1" s="1"/>
  <c r="V64" i="1"/>
  <c r="Q64" i="1"/>
  <c r="Q17" i="1"/>
  <c r="AF17" i="1" s="1"/>
  <c r="Q35" i="1"/>
  <c r="AF35" i="1" s="1"/>
  <c r="Q39" i="1"/>
  <c r="AF39" i="1" s="1"/>
  <c r="Q57" i="1"/>
  <c r="Q61" i="1"/>
  <c r="Q65" i="1"/>
  <c r="Q22" i="1"/>
  <c r="AF22" i="1" s="1"/>
  <c r="Q26" i="1"/>
  <c r="AF26" i="1" s="1"/>
  <c r="Q30" i="1"/>
  <c r="AF30" i="1" s="1"/>
  <c r="Q36" i="1"/>
  <c r="AF36" i="1" s="1"/>
  <c r="Q38" i="1"/>
  <c r="AF38" i="1" s="1"/>
  <c r="AF40" i="1"/>
  <c r="Q42" i="1"/>
  <c r="Q46" i="1"/>
  <c r="U49" i="1"/>
  <c r="V49" i="1"/>
  <c r="U53" i="1"/>
  <c r="V53" i="1"/>
  <c r="U90" i="1"/>
  <c r="V90" i="1"/>
  <c r="U94" i="1"/>
  <c r="V94" i="1"/>
  <c r="M66" i="1"/>
  <c r="P66" i="1" s="1"/>
  <c r="P5" i="1" s="1"/>
  <c r="E5" i="1"/>
  <c r="M5" i="1"/>
  <c r="U29" i="1"/>
  <c r="U32" i="1"/>
  <c r="V33" i="1"/>
  <c r="V51" i="1"/>
  <c r="V55" i="1"/>
  <c r="V92" i="1"/>
  <c r="V7" i="1"/>
  <c r="U7" i="1"/>
  <c r="V9" i="1"/>
  <c r="U9" i="1"/>
  <c r="V11" i="1"/>
  <c r="U11" i="1"/>
  <c r="V13" i="1"/>
  <c r="U13" i="1"/>
  <c r="V6" i="1"/>
  <c r="U6" i="1"/>
  <c r="V8" i="1"/>
  <c r="U8" i="1"/>
  <c r="V10" i="1"/>
  <c r="U10" i="1"/>
  <c r="V12" i="1"/>
  <c r="U12" i="1"/>
  <c r="V14" i="1"/>
  <c r="U14" i="1"/>
  <c r="V15" i="1"/>
  <c r="V16" i="1"/>
  <c r="V17" i="1"/>
  <c r="V18" i="1"/>
  <c r="U35" i="1"/>
  <c r="U50" i="1"/>
  <c r="V50" i="1"/>
  <c r="U54" i="1"/>
  <c r="V54" i="1"/>
  <c r="V68" i="1"/>
  <c r="U68" i="1"/>
  <c r="V70" i="1"/>
  <c r="U70" i="1"/>
  <c r="V72" i="1"/>
  <c r="U72" i="1"/>
  <c r="V74" i="1"/>
  <c r="U74" i="1"/>
  <c r="V76" i="1"/>
  <c r="V78" i="1"/>
  <c r="U78" i="1"/>
  <c r="V80" i="1"/>
  <c r="U80" i="1"/>
  <c r="V82" i="1"/>
  <c r="U82" i="1"/>
  <c r="V84" i="1"/>
  <c r="U84" i="1"/>
  <c r="V86" i="1"/>
  <c r="U86" i="1"/>
  <c r="V88" i="1"/>
  <c r="U88" i="1"/>
  <c r="U91" i="1"/>
  <c r="V91" i="1"/>
  <c r="U95" i="1"/>
  <c r="V95" i="1"/>
  <c r="U19" i="1"/>
  <c r="U20" i="1"/>
  <c r="U28" i="1"/>
  <c r="U52" i="1"/>
  <c r="V52" i="1"/>
  <c r="U56" i="1"/>
  <c r="V56" i="1"/>
  <c r="V67" i="1"/>
  <c r="U67" i="1"/>
  <c r="V69" i="1"/>
  <c r="U69" i="1"/>
  <c r="V71" i="1"/>
  <c r="U71" i="1"/>
  <c r="V73" i="1"/>
  <c r="U73" i="1"/>
  <c r="V75" i="1"/>
  <c r="U75" i="1"/>
  <c r="V77" i="1"/>
  <c r="U77" i="1"/>
  <c r="V79" i="1"/>
  <c r="U79" i="1"/>
  <c r="V81" i="1"/>
  <c r="U81" i="1"/>
  <c r="V83" i="1"/>
  <c r="U83" i="1"/>
  <c r="V85" i="1"/>
  <c r="U85" i="1"/>
  <c r="V87" i="1"/>
  <c r="U89" i="1"/>
  <c r="V89" i="1"/>
  <c r="U93" i="1"/>
  <c r="V93" i="1"/>
  <c r="U22" i="1" l="1"/>
  <c r="U31" i="1"/>
  <c r="U87" i="1"/>
  <c r="U21" i="1"/>
  <c r="AF45" i="1"/>
  <c r="U24" i="1"/>
  <c r="U40" i="1"/>
  <c r="U39" i="1"/>
  <c r="U30" i="1"/>
  <c r="AF34" i="1"/>
  <c r="U63" i="1"/>
  <c r="AF59" i="1"/>
  <c r="U59" i="1"/>
  <c r="U26" i="1"/>
  <c r="U38" i="1"/>
  <c r="AF47" i="1"/>
  <c r="U47" i="1"/>
  <c r="AF76" i="1"/>
  <c r="U27" i="1"/>
  <c r="U25" i="1"/>
  <c r="U37" i="1"/>
  <c r="U92" i="1"/>
  <c r="AF43" i="1"/>
  <c r="U43" i="1"/>
  <c r="V66" i="1"/>
  <c r="Q66" i="1"/>
  <c r="AF62" i="1"/>
  <c r="U62" i="1"/>
  <c r="AF46" i="1"/>
  <c r="U46" i="1"/>
  <c r="AF61" i="1"/>
  <c r="U61" i="1"/>
  <c r="U17" i="1"/>
  <c r="Q5" i="1"/>
  <c r="U23" i="1"/>
  <c r="U36" i="1"/>
  <c r="AF58" i="1"/>
  <c r="U58" i="1"/>
  <c r="AF42" i="1"/>
  <c r="U42" i="1"/>
  <c r="AF65" i="1"/>
  <c r="U65" i="1"/>
  <c r="AF57" i="1"/>
  <c r="U57" i="1"/>
  <c r="U64" i="1"/>
  <c r="AF64" i="1"/>
  <c r="U55" i="1"/>
  <c r="U51" i="1"/>
  <c r="AF41" i="1"/>
  <c r="U41" i="1"/>
  <c r="U60" i="1"/>
  <c r="AF60" i="1"/>
  <c r="U44" i="1"/>
  <c r="AF44" i="1"/>
  <c r="U15" i="1"/>
  <c r="AF66" i="1" l="1"/>
  <c r="AF5" i="1" s="1"/>
  <c r="U66" i="1"/>
</calcChain>
</file>

<file path=xl/sharedStrings.xml><?xml version="1.0" encoding="utf-8"?>
<sst xmlns="http://schemas.openxmlformats.org/spreadsheetml/2006/main" count="361" uniqueCount="154">
  <si>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</si>
  <si>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</si>
  <si>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</si>
  <si>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</si>
  <si>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</si>
  <si>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</si>
  <si>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</si>
  <si>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</si>
  <si>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</si>
  <si>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</si>
  <si>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</si>
  <si>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</si>
  <si>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</si>
  <si>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</si>
  <si>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</si>
  <si>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</si>
  <si>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</si>
  <si>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</si>
  <si>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</si>
  <si>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Химич</t>
  </si>
  <si>
    <t>кон ост</t>
  </si>
  <si>
    <t>факт</t>
  </si>
  <si>
    <t>ср</t>
  </si>
  <si>
    <t>комментарии</t>
  </si>
  <si>
    <t>вес</t>
  </si>
  <si>
    <t>27,10,</t>
  </si>
  <si>
    <t>28,10,</t>
  </si>
  <si>
    <t>23,10,</t>
  </si>
  <si>
    <t>21,10,</t>
  </si>
  <si>
    <t>16,10,</t>
  </si>
  <si>
    <t>14,10,</t>
  </si>
  <si>
    <t>09,10,</t>
  </si>
  <si>
    <t>07,10,</t>
  </si>
  <si>
    <t>02,10,</t>
  </si>
  <si>
    <t>30,09,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</si>
  <si>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</si>
  <si>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</si>
  <si>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</si>
  <si>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</si>
  <si>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</si>
  <si>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</si>
  <si>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</si>
  <si>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</si>
  <si>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</si>
  <si>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</si>
  <si>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</si>
  <si>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</si>
  <si>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</si>
  <si>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</si>
  <si>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</si>
  <si>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октябрь_ноябрь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</si>
  <si>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</si>
  <si>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</si>
  <si>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</si>
  <si>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октябрь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</si>
  <si>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</si>
  <si>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</si>
  <si>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</si>
  <si>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</si>
  <si>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</si>
  <si>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01,10,25 филиал обнулил</t>
  </si>
  <si>
    <t xml:space="preserve"> 239  Колбаса Салями запеч Дугушка, оболочка вектор, ВЕС, ТМ Стародворье  ПОКОМ</t>
  </si>
  <si>
    <t>24,09,25 филиал обнулил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</si>
  <si>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</si>
  <si>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</si>
  <si>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</si>
  <si>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</si>
  <si>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</si>
  <si>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октябрь_ноябрь / 12,09,25 филиал обнулил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</si>
  <si>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</si>
  <si>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</si>
  <si>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</si>
  <si>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</si>
  <si>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</si>
  <si>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</si>
  <si>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</si>
  <si>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ноябрь / 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</si>
  <si>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</si>
  <si>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</si>
  <si>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</si>
  <si>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>сети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</si>
  <si>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</si>
  <si>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</si>
  <si>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</si>
  <si>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</si>
  <si>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</si>
  <si>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</si>
  <si>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</si>
  <si>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</si>
  <si>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</si>
  <si>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</si>
  <si>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</si>
  <si>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</si>
  <si>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</si>
  <si>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</si>
  <si>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/26,09,25 филиал обнулил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</si>
  <si>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</si>
  <si>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</si>
  <si>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ТМА ноябрь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</si>
  <si>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</si>
  <si>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</si>
  <si>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</si>
  <si>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</si>
  <si>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</si>
  <si>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</si>
  <si>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</si>
  <si>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</si>
  <si>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</si>
  <si>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</si>
  <si>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</si>
  <si>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</si>
  <si>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</si>
  <si>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</si>
  <si>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</si>
  <si>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</si>
  <si>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ВНИМАНИЕ / матрица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</si>
  <si>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</si>
  <si>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</si>
  <si>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>03,10,25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</si>
  <si>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</si>
  <si>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</si>
  <si>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15,10,25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</si>
  <si>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</si>
  <si>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</si>
  <si>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</si>
  <si>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01,10,25 филиал обнулил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</si>
  <si>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</si>
  <si>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</si>
  <si>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</si>
  <si>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</si>
  <si>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</si>
  <si>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</si>
  <si>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</si>
  <si>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</si>
  <si>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</si>
  <si>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>новинка / 15,10,25 филиал обнулил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</si>
  <si>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</si>
  <si>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</si>
  <si>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</si>
  <si>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</si>
  <si>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</si>
  <si>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</si>
  <si>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</si>
  <si>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нет потребности / нет в бланке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</si>
  <si>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</si>
  <si>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</si>
  <si>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</si>
  <si>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</si>
  <si>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</si>
  <si>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</si>
  <si>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03,10,25 филиал обнулил / с 24,09,25 заказываем</t>
  </si>
  <si>
    <t>522  Колбаса Гвардейская с/к ТМ Стародворье  ПОКОМ</t>
  </si>
  <si>
    <t>с 24,09,25 заказываем / нет в бланке</t>
  </si>
  <si>
    <t>новинка / с 03,10,25 снова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</si>
</sst>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2" borderId="1" xfId="1" applyNumberFormat="1" applyFont="1" applyFill="1"/>
    <xf numFmtId="164" fontId="5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6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8" width="7" customWidth="1"/>
    <col min="19" max="19" width="21" customWidth="1"/>
    <col min="20" max="20" width="7" customWidth="1"/>
    <col min="21" max="22" width="5" customWidth="1"/>
    <col min="23" max="30" width="6" customWidth="1"/>
    <col min="31" max="31" width="41.4257812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10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23</v>
      </c>
      <c r="AF3" s="2" t="s">
        <v>24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25</v>
      </c>
      <c r="P4" s="1" t="s">
        <v>26</v>
      </c>
      <c r="Q4" s="1"/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35759.333000000013</v>
      </c>
      <c r="F5" s="4">
        <f>SUM(F6:F500)</f>
        <v>55914.894000000008</v>
      </c>
      <c r="G5" s="8"/>
      <c r="H5" s="1"/>
      <c r="I5" s="1"/>
      <c r="J5" s="1"/>
      <c r="K5" s="4">
        <f t="shared" ref="K5:R5" si="0">SUM(K6:K500)</f>
        <v>37477.351999999999</v>
      </c>
      <c r="L5" s="4">
        <f t="shared" si="0"/>
        <v>-1718.0189999999993</v>
      </c>
      <c r="M5" s="4">
        <f t="shared" si="0"/>
        <v>34764.141000000011</v>
      </c>
      <c r="N5" s="4">
        <f t="shared" si="0"/>
        <v>995.19200000000023</v>
      </c>
      <c r="O5" s="4">
        <f t="shared" si="0"/>
        <v>11137.432667999999</v>
      </c>
      <c r="P5" s="4">
        <f t="shared" si="0"/>
        <v>6952.8281999999999</v>
      </c>
      <c r="Q5" s="4">
        <f t="shared" si="0"/>
        <v>14176.755051999999</v>
      </c>
      <c r="R5" s="4">
        <f t="shared" si="0"/>
        <v>0</v>
      </c>
      <c r="S5" s="1"/>
      <c r="T5" s="4">
        <f>SUM(T6:T500)</f>
        <v>0</v>
      </c>
      <c r="U5" s="1"/>
      <c r="V5" s="1"/>
      <c r="W5" s="4">
        <f t="shared" ref="W5:AD5" si="1">SUM(W6:W500)</f>
        <v>7209.5378000000019</v>
      </c>
      <c r="X5" s="4">
        <f t="shared" si="1"/>
        <v>7747.6185999999998</v>
      </c>
      <c r="Y5" s="4">
        <f t="shared" si="1"/>
        <v>7872.5028000000011</v>
      </c>
      <c r="Z5" s="4">
        <f t="shared" si="1"/>
        <v>7619.7381999999998</v>
      </c>
      <c r="AA5" s="4">
        <f t="shared" si="1"/>
        <v>7880.1617999999989</v>
      </c>
      <c r="AB5" s="4">
        <f t="shared" si="1"/>
        <v>7349.7530000000024</v>
      </c>
      <c r="AC5" s="4">
        <f t="shared" si="1"/>
        <v>7366.1465999999964</v>
      </c>
      <c r="AD5" s="4">
        <f t="shared" si="1"/>
        <v>7475.3492000000015</v>
      </c>
      <c r="AE5" s="1"/>
      <c r="AF5" s="4">
        <f>SUM(AF6:AF500)</f>
        <v>9601.8453519999966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1165.1099999999999</v>
      </c>
      <c r="D6" s="1">
        <v>2996.2289999999998</v>
      </c>
      <c r="E6" s="1">
        <v>1030.087</v>
      </c>
      <c r="F6" s="1">
        <v>1346.2339999999999</v>
      </c>
      <c r="G6" s="8">
        <v>1</v>
      </c>
      <c r="H6" s="1">
        <v>50</v>
      </c>
      <c r="I6" s="1" t="s">
        <v>37</v>
      </c>
      <c r="J6" s="1"/>
      <c r="K6" s="1">
        <v>1138.374</v>
      </c>
      <c r="L6" s="1">
        <f t="shared" ref="L6:L37" si="2">E6-K6</f>
        <v>-108.28700000000003</v>
      </c>
      <c r="M6" s="1">
        <f t="shared" ref="M6:M37" si="3">E6-N6</f>
        <v>901.51299999999992</v>
      </c>
      <c r="N6" s="1">
        <v>128.57400000000001</v>
      </c>
      <c r="O6" s="1">
        <v>669.8157200000004</v>
      </c>
      <c r="P6" s="1">
        <f t="shared" ref="P6:P37" si="4">M6/5</f>
        <v>180.30259999999998</v>
      </c>
      <c r="Q6" s="5"/>
      <c r="R6" s="5"/>
      <c r="S6" s="1"/>
      <c r="T6" s="1"/>
      <c r="U6" s="1">
        <f t="shared" ref="U6:U37" si="5">(F6+O6+Q6)/P6</f>
        <v>11.181478913781612</v>
      </c>
      <c r="V6" s="1">
        <f t="shared" ref="V6:V37" si="6">(F6+O6)/P6</f>
        <v>11.181478913781612</v>
      </c>
      <c r="W6" s="1">
        <v>192.42859999999999</v>
      </c>
      <c r="X6" s="1">
        <v>182.3518</v>
      </c>
      <c r="Y6" s="1">
        <v>192.5958</v>
      </c>
      <c r="Z6" s="1">
        <v>207.24359999999999</v>
      </c>
      <c r="AA6" s="1">
        <v>235.13059999999999</v>
      </c>
      <c r="AB6" s="1">
        <v>197.6464</v>
      </c>
      <c r="AC6" s="1">
        <v>192.59719999999999</v>
      </c>
      <c r="AD6" s="1">
        <v>190.2234</v>
      </c>
      <c r="AE6" s="1"/>
      <c r="AF6" s="1">
        <f t="shared" ref="AF6:AF13" si="7">G6*Q6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36</v>
      </c>
      <c r="C7" s="1">
        <v>190.40100000000001</v>
      </c>
      <c r="D7" s="1">
        <v>1391.0820000000001</v>
      </c>
      <c r="E7" s="1">
        <v>355.29399999999998</v>
      </c>
      <c r="F7" s="1">
        <v>391.30599999999998</v>
      </c>
      <c r="G7" s="8">
        <v>1</v>
      </c>
      <c r="H7" s="1">
        <v>45</v>
      </c>
      <c r="I7" s="1" t="s">
        <v>37</v>
      </c>
      <c r="J7" s="1"/>
      <c r="K7" s="1">
        <v>399.142</v>
      </c>
      <c r="L7" s="1">
        <f t="shared" si="2"/>
        <v>-43.848000000000013</v>
      </c>
      <c r="M7" s="1">
        <f t="shared" si="3"/>
        <v>311.75199999999995</v>
      </c>
      <c r="N7" s="1">
        <v>43.542000000000002</v>
      </c>
      <c r="O7" s="1">
        <v>194.41800000000001</v>
      </c>
      <c r="P7" s="1">
        <f t="shared" si="4"/>
        <v>62.350399999999993</v>
      </c>
      <c r="Q7" s="5">
        <f t="shared" ref="Q7:Q13" si="8">11*P7-O7-F7</f>
        <v>100.13039999999995</v>
      </c>
      <c r="R7" s="5"/>
      <c r="S7" s="1"/>
      <c r="T7" s="1"/>
      <c r="U7" s="1">
        <f t="shared" si="5"/>
        <v>11</v>
      </c>
      <c r="V7" s="1">
        <f t="shared" si="6"/>
        <v>9.3940696451025172</v>
      </c>
      <c r="W7" s="1">
        <v>59.485999999999997</v>
      </c>
      <c r="X7" s="1">
        <v>61.095999999999989</v>
      </c>
      <c r="Y7" s="1">
        <v>81.112200000000001</v>
      </c>
      <c r="Z7" s="1">
        <v>69.763199999999998</v>
      </c>
      <c r="AA7" s="1">
        <v>70.390200000000007</v>
      </c>
      <c r="AB7" s="1">
        <v>74.595799999999997</v>
      </c>
      <c r="AC7" s="1">
        <v>68.521000000000001</v>
      </c>
      <c r="AD7" s="1">
        <v>63.616799999999998</v>
      </c>
      <c r="AE7" s="1"/>
      <c r="AF7" s="1">
        <f t="shared" si="7"/>
        <v>100.13039999999995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36</v>
      </c>
      <c r="C8" s="1">
        <v>444.38499999999999</v>
      </c>
      <c r="D8" s="1">
        <v>1708.655</v>
      </c>
      <c r="E8" s="1">
        <v>368.25099999999998</v>
      </c>
      <c r="F8" s="1">
        <v>458.51600000000002</v>
      </c>
      <c r="G8" s="8">
        <v>1</v>
      </c>
      <c r="H8" s="1">
        <v>45</v>
      </c>
      <c r="I8" s="1" t="s">
        <v>37</v>
      </c>
      <c r="J8" s="1"/>
      <c r="K8" s="1">
        <v>422.01299999999998</v>
      </c>
      <c r="L8" s="1">
        <f t="shared" si="2"/>
        <v>-53.762</v>
      </c>
      <c r="M8" s="1">
        <f t="shared" si="3"/>
        <v>319.18799999999999</v>
      </c>
      <c r="N8" s="1">
        <v>49.063000000000002</v>
      </c>
      <c r="O8" s="1">
        <v>163.65513799999999</v>
      </c>
      <c r="P8" s="1">
        <f t="shared" si="4"/>
        <v>63.837599999999995</v>
      </c>
      <c r="Q8" s="5">
        <f t="shared" si="8"/>
        <v>80.042461999999944</v>
      </c>
      <c r="R8" s="5"/>
      <c r="S8" s="1"/>
      <c r="T8" s="1"/>
      <c r="U8" s="1">
        <f t="shared" si="5"/>
        <v>11.000000000000002</v>
      </c>
      <c r="V8" s="1">
        <f t="shared" si="6"/>
        <v>9.7461548993069922</v>
      </c>
      <c r="W8" s="1">
        <v>65.301599999999993</v>
      </c>
      <c r="X8" s="1">
        <v>73.364000000000004</v>
      </c>
      <c r="Y8" s="1">
        <v>71.191400000000002</v>
      </c>
      <c r="Z8" s="1">
        <v>73.893000000000001</v>
      </c>
      <c r="AA8" s="1">
        <v>90.031599999999997</v>
      </c>
      <c r="AB8" s="1">
        <v>84.92</v>
      </c>
      <c r="AC8" s="1">
        <v>81.057000000000002</v>
      </c>
      <c r="AD8" s="1">
        <v>81.811999999999998</v>
      </c>
      <c r="AE8" s="1"/>
      <c r="AF8" s="1">
        <f t="shared" si="7"/>
        <v>80.042461999999944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41</v>
      </c>
      <c r="C9" s="1">
        <v>143</v>
      </c>
      <c r="D9" s="1">
        <v>2595</v>
      </c>
      <c r="E9" s="1">
        <v>436</v>
      </c>
      <c r="F9" s="1">
        <v>654</v>
      </c>
      <c r="G9" s="8">
        <v>0.45</v>
      </c>
      <c r="H9" s="1">
        <v>45</v>
      </c>
      <c r="I9" s="1" t="s">
        <v>37</v>
      </c>
      <c r="J9" s="1"/>
      <c r="K9" s="1">
        <v>461</v>
      </c>
      <c r="L9" s="1">
        <f t="shared" si="2"/>
        <v>-25</v>
      </c>
      <c r="M9" s="1">
        <f t="shared" si="3"/>
        <v>424</v>
      </c>
      <c r="N9" s="1">
        <v>12</v>
      </c>
      <c r="O9" s="1">
        <v>0</v>
      </c>
      <c r="P9" s="1">
        <f t="shared" si="4"/>
        <v>84.8</v>
      </c>
      <c r="Q9" s="5">
        <f t="shared" si="8"/>
        <v>278.79999999999995</v>
      </c>
      <c r="R9" s="5"/>
      <c r="S9" s="1"/>
      <c r="T9" s="1"/>
      <c r="U9" s="1">
        <f t="shared" si="5"/>
        <v>11</v>
      </c>
      <c r="V9" s="1">
        <f t="shared" si="6"/>
        <v>7.7122641509433967</v>
      </c>
      <c r="W9" s="1">
        <v>78.599999999999994</v>
      </c>
      <c r="X9" s="1">
        <v>93.6</v>
      </c>
      <c r="Y9" s="1">
        <v>107.4</v>
      </c>
      <c r="Z9" s="1">
        <v>104.2</v>
      </c>
      <c r="AA9" s="1">
        <v>87.2</v>
      </c>
      <c r="AB9" s="1">
        <v>83.2</v>
      </c>
      <c r="AC9" s="1">
        <v>94.2</v>
      </c>
      <c r="AD9" s="1">
        <v>103.8</v>
      </c>
      <c r="AE9" s="1"/>
      <c r="AF9" s="1">
        <f t="shared" si="7"/>
        <v>125.45999999999998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41</v>
      </c>
      <c r="C10" s="1">
        <v>962.125</v>
      </c>
      <c r="D10" s="1">
        <v>7685.875</v>
      </c>
      <c r="E10" s="1">
        <v>822</v>
      </c>
      <c r="F10" s="1">
        <v>1374</v>
      </c>
      <c r="G10" s="8">
        <v>0.45</v>
      </c>
      <c r="H10" s="1">
        <v>45</v>
      </c>
      <c r="I10" s="1" t="s">
        <v>37</v>
      </c>
      <c r="J10" s="1"/>
      <c r="K10" s="1">
        <v>915</v>
      </c>
      <c r="L10" s="1">
        <f t="shared" si="2"/>
        <v>-93</v>
      </c>
      <c r="M10" s="1">
        <f t="shared" si="3"/>
        <v>810</v>
      </c>
      <c r="N10" s="1">
        <v>12</v>
      </c>
      <c r="O10" s="1">
        <v>520.46240000000012</v>
      </c>
      <c r="P10" s="1">
        <f t="shared" si="4"/>
        <v>162</v>
      </c>
      <c r="Q10" s="5"/>
      <c r="R10" s="5"/>
      <c r="S10" s="1"/>
      <c r="T10" s="1"/>
      <c r="U10" s="1">
        <f t="shared" si="5"/>
        <v>11.694212345679013</v>
      </c>
      <c r="V10" s="1">
        <f t="shared" si="6"/>
        <v>11.694212345679013</v>
      </c>
      <c r="W10" s="1">
        <v>174.6</v>
      </c>
      <c r="X10" s="1">
        <v>192.8</v>
      </c>
      <c r="Y10" s="1">
        <v>200.17500000000001</v>
      </c>
      <c r="Z10" s="1">
        <v>198.17500000000001</v>
      </c>
      <c r="AA10" s="1">
        <v>213.03360000000001</v>
      </c>
      <c r="AB10" s="1">
        <v>176.4</v>
      </c>
      <c r="AC10" s="1">
        <v>197</v>
      </c>
      <c r="AD10" s="1">
        <v>202.2</v>
      </c>
      <c r="AE10" s="1"/>
      <c r="AF10" s="1">
        <f t="shared" si="7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41</v>
      </c>
      <c r="C11" s="1">
        <v>42</v>
      </c>
      <c r="D11" s="1">
        <v>246</v>
      </c>
      <c r="E11" s="1">
        <v>42</v>
      </c>
      <c r="F11" s="1"/>
      <c r="G11" s="8">
        <v>0.17</v>
      </c>
      <c r="H11" s="1">
        <v>180</v>
      </c>
      <c r="I11" s="1" t="s">
        <v>37</v>
      </c>
      <c r="J11" s="1"/>
      <c r="K11" s="1">
        <v>75</v>
      </c>
      <c r="L11" s="1">
        <f t="shared" si="2"/>
        <v>-33</v>
      </c>
      <c r="M11" s="1">
        <f t="shared" si="3"/>
        <v>42</v>
      </c>
      <c r="N11" s="1"/>
      <c r="O11" s="1">
        <v>130.80000000000001</v>
      </c>
      <c r="P11" s="1">
        <f t="shared" si="4"/>
        <v>8.4</v>
      </c>
      <c r="Q11" s="5"/>
      <c r="R11" s="5"/>
      <c r="S11" s="1"/>
      <c r="T11" s="1"/>
      <c r="U11" s="1">
        <f t="shared" si="5"/>
        <v>15.571428571428573</v>
      </c>
      <c r="V11" s="1">
        <f t="shared" si="6"/>
        <v>15.571428571428573</v>
      </c>
      <c r="W11" s="1">
        <v>16</v>
      </c>
      <c r="X11" s="1">
        <v>17.2</v>
      </c>
      <c r="Y11" s="1">
        <v>18.600000000000001</v>
      </c>
      <c r="Z11" s="1">
        <v>17.600000000000001</v>
      </c>
      <c r="AA11" s="1">
        <v>14.6</v>
      </c>
      <c r="AB11" s="1">
        <v>17</v>
      </c>
      <c r="AC11" s="1">
        <v>16.399999999999999</v>
      </c>
      <c r="AD11" s="1">
        <v>16.8</v>
      </c>
      <c r="AE11" s="1" t="s">
        <v>44</v>
      </c>
      <c r="AF11" s="1">
        <f t="shared" si="7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41</v>
      </c>
      <c r="C12" s="1">
        <v>86</v>
      </c>
      <c r="D12" s="1">
        <v>186</v>
      </c>
      <c r="E12" s="1">
        <v>109</v>
      </c>
      <c r="F12" s="1">
        <v>157</v>
      </c>
      <c r="G12" s="8">
        <v>0.3</v>
      </c>
      <c r="H12" s="1">
        <v>40</v>
      </c>
      <c r="I12" s="1" t="s">
        <v>37</v>
      </c>
      <c r="J12" s="1"/>
      <c r="K12" s="1">
        <v>110</v>
      </c>
      <c r="L12" s="1">
        <f t="shared" si="2"/>
        <v>-1</v>
      </c>
      <c r="M12" s="1">
        <f t="shared" si="3"/>
        <v>109</v>
      </c>
      <c r="N12" s="1"/>
      <c r="O12" s="1">
        <v>64.799999999999983</v>
      </c>
      <c r="P12" s="1">
        <f t="shared" si="4"/>
        <v>21.8</v>
      </c>
      <c r="Q12" s="5">
        <f t="shared" si="8"/>
        <v>18.000000000000028</v>
      </c>
      <c r="R12" s="5"/>
      <c r="S12" s="1"/>
      <c r="T12" s="1"/>
      <c r="U12" s="1">
        <f t="shared" si="5"/>
        <v>11</v>
      </c>
      <c r="V12" s="1">
        <f t="shared" si="6"/>
        <v>10.174311926605503</v>
      </c>
      <c r="W12" s="1">
        <v>23.2</v>
      </c>
      <c r="X12" s="1">
        <v>23.4</v>
      </c>
      <c r="Y12" s="1">
        <v>25</v>
      </c>
      <c r="Z12" s="1">
        <v>20.2</v>
      </c>
      <c r="AA12" s="1">
        <v>21.6</v>
      </c>
      <c r="AB12" s="1">
        <v>27.4</v>
      </c>
      <c r="AC12" s="1">
        <v>21.8</v>
      </c>
      <c r="AD12" s="1">
        <v>23.4</v>
      </c>
      <c r="AE12" s="1"/>
      <c r="AF12" s="1">
        <f t="shared" si="7"/>
        <v>5.4000000000000083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41</v>
      </c>
      <c r="C13" s="1">
        <v>4</v>
      </c>
      <c r="D13" s="1">
        <v>1322</v>
      </c>
      <c r="E13" s="1">
        <v>149</v>
      </c>
      <c r="F13" s="1">
        <v>520</v>
      </c>
      <c r="G13" s="8">
        <v>0.17</v>
      </c>
      <c r="H13" s="1">
        <v>180</v>
      </c>
      <c r="I13" s="1" t="s">
        <v>37</v>
      </c>
      <c r="J13" s="1"/>
      <c r="K13" s="1">
        <v>172</v>
      </c>
      <c r="L13" s="1">
        <f t="shared" si="2"/>
        <v>-23</v>
      </c>
      <c r="M13" s="1">
        <f t="shared" si="3"/>
        <v>148</v>
      </c>
      <c r="N13" s="1">
        <v>1</v>
      </c>
      <c r="O13" s="1">
        <v>0</v>
      </c>
      <c r="P13" s="1">
        <f t="shared" si="4"/>
        <v>29.6</v>
      </c>
      <c r="Q13" s="5"/>
      <c r="R13" s="5"/>
      <c r="S13" s="1"/>
      <c r="T13" s="1"/>
      <c r="U13" s="1">
        <f t="shared" si="5"/>
        <v>17.567567567567568</v>
      </c>
      <c r="V13" s="1">
        <f t="shared" si="6"/>
        <v>17.567567567567568</v>
      </c>
      <c r="W13" s="1">
        <v>41.8</v>
      </c>
      <c r="X13" s="1">
        <v>58.2</v>
      </c>
      <c r="Y13" s="1">
        <v>47.2</v>
      </c>
      <c r="Z13" s="1">
        <v>44.2</v>
      </c>
      <c r="AA13" s="1">
        <v>38.200000000000003</v>
      </c>
      <c r="AB13" s="1">
        <v>30.6</v>
      </c>
      <c r="AC13" s="1">
        <v>29.2</v>
      </c>
      <c r="AD13" s="1">
        <v>41.6</v>
      </c>
      <c r="AE13" s="1"/>
      <c r="AF13" s="1">
        <f t="shared" si="7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3" t="s">
        <v>47</v>
      </c>
      <c r="B14" s="13" t="s">
        <v>41</v>
      </c>
      <c r="C14" s="13">
        <v>1</v>
      </c>
      <c r="D14" s="13">
        <v>1</v>
      </c>
      <c r="E14" s="13"/>
      <c r="F14" s="13"/>
      <c r="G14" s="14">
        <v>0</v>
      </c>
      <c r="H14" s="13">
        <v>50</v>
      </c>
      <c r="I14" s="13" t="s">
        <v>48</v>
      </c>
      <c r="J14" s="13"/>
      <c r="K14" s="13">
        <v>1</v>
      </c>
      <c r="L14" s="13">
        <f t="shared" si="2"/>
        <v>-1</v>
      </c>
      <c r="M14" s="13">
        <f t="shared" si="3"/>
        <v>0</v>
      </c>
      <c r="N14" s="13"/>
      <c r="O14" s="13">
        <v>0</v>
      </c>
      <c r="P14" s="13">
        <f t="shared" si="4"/>
        <v>0</v>
      </c>
      <c r="Q14" s="15"/>
      <c r="R14" s="15"/>
      <c r="S14" s="13"/>
      <c r="T14" s="13"/>
      <c r="U14" s="13" t="e">
        <f t="shared" si="5"/>
        <v>#DIV/0!</v>
      </c>
      <c r="V14" s="13" t="e">
        <f t="shared" si="6"/>
        <v>#DIV/0!</v>
      </c>
      <c r="W14" s="13">
        <v>-0.2</v>
      </c>
      <c r="X14" s="13">
        <v>0</v>
      </c>
      <c r="Y14" s="13">
        <v>0.4</v>
      </c>
      <c r="Z14" s="13">
        <v>0.2</v>
      </c>
      <c r="AA14" s="13">
        <v>0.2</v>
      </c>
      <c r="AB14" s="13">
        <v>1.4</v>
      </c>
      <c r="AC14" s="13">
        <v>1.2</v>
      </c>
      <c r="AD14" s="13">
        <v>0.4</v>
      </c>
      <c r="AE14" s="13"/>
      <c r="AF14" s="13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21" t="s">
        <v>49</v>
      </c>
      <c r="B15" s="21" t="s">
        <v>36</v>
      </c>
      <c r="C15" s="21">
        <v>574.57399999999996</v>
      </c>
      <c r="D15" s="21">
        <v>2793.721</v>
      </c>
      <c r="E15" s="21">
        <v>607.07100000000003</v>
      </c>
      <c r="F15" s="21">
        <v>1286.346</v>
      </c>
      <c r="G15" s="22">
        <v>1</v>
      </c>
      <c r="H15" s="21">
        <v>55</v>
      </c>
      <c r="I15" s="21" t="s">
        <v>37</v>
      </c>
      <c r="J15" s="21"/>
      <c r="K15" s="21">
        <v>595.45799999999997</v>
      </c>
      <c r="L15" s="21">
        <f t="shared" si="2"/>
        <v>11.613000000000056</v>
      </c>
      <c r="M15" s="21">
        <f t="shared" si="3"/>
        <v>607.07100000000003</v>
      </c>
      <c r="N15" s="21"/>
      <c r="O15" s="21">
        <v>0</v>
      </c>
      <c r="P15" s="21">
        <f t="shared" si="4"/>
        <v>121.41420000000001</v>
      </c>
      <c r="Q15" s="23">
        <f>12*P15-O15-F15</f>
        <v>170.62440000000015</v>
      </c>
      <c r="R15" s="23"/>
      <c r="S15" s="21"/>
      <c r="T15" s="21"/>
      <c r="U15" s="21">
        <f t="shared" si="5"/>
        <v>12</v>
      </c>
      <c r="V15" s="21">
        <f t="shared" si="6"/>
        <v>10.594691559965803</v>
      </c>
      <c r="W15" s="21">
        <v>134.1662</v>
      </c>
      <c r="X15" s="21">
        <v>155.06559999999999</v>
      </c>
      <c r="Y15" s="21">
        <v>138.822</v>
      </c>
      <c r="Z15" s="21">
        <v>133.608</v>
      </c>
      <c r="AA15" s="21">
        <v>153.11580000000001</v>
      </c>
      <c r="AB15" s="21">
        <v>141.2114</v>
      </c>
      <c r="AC15" s="21">
        <v>130.14019999999999</v>
      </c>
      <c r="AD15" s="21">
        <v>142.0138</v>
      </c>
      <c r="AE15" s="24" t="s">
        <v>50</v>
      </c>
      <c r="AF15" s="21">
        <f t="shared" ref="AF15:AF31" si="9">G15*Q15</f>
        <v>170.62440000000015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1" t="s">
        <v>51</v>
      </c>
      <c r="B16" s="21" t="s">
        <v>36</v>
      </c>
      <c r="C16" s="21">
        <v>1179.277</v>
      </c>
      <c r="D16" s="21">
        <v>8372.9339999999993</v>
      </c>
      <c r="E16" s="21">
        <v>2097.0050000000001</v>
      </c>
      <c r="F16" s="21">
        <v>3851.6709999999998</v>
      </c>
      <c r="G16" s="22">
        <v>1</v>
      </c>
      <c r="H16" s="21">
        <v>50</v>
      </c>
      <c r="I16" s="21" t="s">
        <v>37</v>
      </c>
      <c r="J16" s="21"/>
      <c r="K16" s="21">
        <v>2186.2399999999998</v>
      </c>
      <c r="L16" s="21">
        <f t="shared" si="2"/>
        <v>-89.234999999999673</v>
      </c>
      <c r="M16" s="21">
        <f t="shared" si="3"/>
        <v>2097.0050000000001</v>
      </c>
      <c r="N16" s="21"/>
      <c r="O16" s="21">
        <v>0</v>
      </c>
      <c r="P16" s="21">
        <f t="shared" si="4"/>
        <v>419.40100000000001</v>
      </c>
      <c r="Q16" s="23">
        <f>12*P16-O16-F16</f>
        <v>1181.1410000000001</v>
      </c>
      <c r="R16" s="23"/>
      <c r="S16" s="21"/>
      <c r="T16" s="21"/>
      <c r="U16" s="21">
        <f t="shared" si="5"/>
        <v>12</v>
      </c>
      <c r="V16" s="21">
        <f t="shared" si="6"/>
        <v>9.1837430049046134</v>
      </c>
      <c r="W16" s="21">
        <v>444.20319999999998</v>
      </c>
      <c r="X16" s="21">
        <v>484.23379999999997</v>
      </c>
      <c r="Y16" s="21">
        <v>456.5634</v>
      </c>
      <c r="Z16" s="21">
        <v>434.85939999999999</v>
      </c>
      <c r="AA16" s="21">
        <v>431.05419999999998</v>
      </c>
      <c r="AB16" s="21">
        <v>397.41500000000002</v>
      </c>
      <c r="AC16" s="21">
        <v>419.31939999999997</v>
      </c>
      <c r="AD16" s="21">
        <v>418.7294</v>
      </c>
      <c r="AE16" s="24" t="s">
        <v>50</v>
      </c>
      <c r="AF16" s="21">
        <f t="shared" si="9"/>
        <v>1181.1410000000001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36</v>
      </c>
      <c r="C17" s="1">
        <v>163.77099999999999</v>
      </c>
      <c r="D17" s="1">
        <v>309.20499999999998</v>
      </c>
      <c r="E17" s="1">
        <v>115.45099999999999</v>
      </c>
      <c r="F17" s="1">
        <v>187.434</v>
      </c>
      <c r="G17" s="8">
        <v>1</v>
      </c>
      <c r="H17" s="1">
        <v>60</v>
      </c>
      <c r="I17" s="1" t="s">
        <v>37</v>
      </c>
      <c r="J17" s="1"/>
      <c r="K17" s="1">
        <v>117.16</v>
      </c>
      <c r="L17" s="1">
        <f t="shared" si="2"/>
        <v>-1.7090000000000032</v>
      </c>
      <c r="M17" s="1">
        <f t="shared" si="3"/>
        <v>115.45099999999999</v>
      </c>
      <c r="N17" s="1"/>
      <c r="O17" s="1">
        <v>41.934799999999832</v>
      </c>
      <c r="P17" s="1">
        <f t="shared" si="4"/>
        <v>23.090199999999999</v>
      </c>
      <c r="Q17" s="5">
        <f t="shared" ref="Q15:Q31" si="10">11*P17-O17-F17</f>
        <v>24.623400000000174</v>
      </c>
      <c r="R17" s="5"/>
      <c r="S17" s="1"/>
      <c r="T17" s="1"/>
      <c r="U17" s="1">
        <f t="shared" si="5"/>
        <v>11</v>
      </c>
      <c r="V17" s="1">
        <f t="shared" si="6"/>
        <v>9.9335995357337676</v>
      </c>
      <c r="W17" s="1">
        <v>27.256599999999999</v>
      </c>
      <c r="X17" s="1">
        <v>26.371200000000002</v>
      </c>
      <c r="Y17" s="1">
        <v>28.146799999999999</v>
      </c>
      <c r="Z17" s="1">
        <v>24.717199999999998</v>
      </c>
      <c r="AA17" s="1">
        <v>33.492800000000003</v>
      </c>
      <c r="AB17" s="1">
        <v>34.562800000000003</v>
      </c>
      <c r="AC17" s="1">
        <v>27.616599999999998</v>
      </c>
      <c r="AD17" s="1">
        <v>28.856999999999999</v>
      </c>
      <c r="AE17" s="1"/>
      <c r="AF17" s="1">
        <f t="shared" si="9"/>
        <v>24.623400000000174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25" t="s">
        <v>53</v>
      </c>
      <c r="B18" s="25" t="s">
        <v>36</v>
      </c>
      <c r="C18" s="25">
        <v>769.49699999999996</v>
      </c>
      <c r="D18" s="25">
        <v>3089.223</v>
      </c>
      <c r="E18" s="25">
        <v>1220.1410000000001</v>
      </c>
      <c r="F18" s="25">
        <v>2531.9209999999998</v>
      </c>
      <c r="G18" s="26">
        <v>1</v>
      </c>
      <c r="H18" s="25">
        <v>60</v>
      </c>
      <c r="I18" s="25" t="s">
        <v>37</v>
      </c>
      <c r="J18" s="25"/>
      <c r="K18" s="25">
        <v>1202.8</v>
      </c>
      <c r="L18" s="25">
        <f t="shared" si="2"/>
        <v>17.341000000000122</v>
      </c>
      <c r="M18" s="25">
        <f t="shared" si="3"/>
        <v>1220.1410000000001</v>
      </c>
      <c r="N18" s="25"/>
      <c r="O18" s="25">
        <v>0</v>
      </c>
      <c r="P18" s="25">
        <f t="shared" si="4"/>
        <v>244.02820000000003</v>
      </c>
      <c r="Q18" s="27"/>
      <c r="R18" s="27"/>
      <c r="S18" s="25"/>
      <c r="T18" s="25"/>
      <c r="U18" s="25">
        <f t="shared" si="5"/>
        <v>10.375526271144071</v>
      </c>
      <c r="V18" s="25">
        <f t="shared" si="6"/>
        <v>10.375526271144071</v>
      </c>
      <c r="W18" s="25">
        <v>274.00639999999999</v>
      </c>
      <c r="X18" s="25">
        <v>303.63740000000001</v>
      </c>
      <c r="Y18" s="25">
        <v>272.25900000000001</v>
      </c>
      <c r="Z18" s="25">
        <v>232.4948</v>
      </c>
      <c r="AA18" s="25">
        <v>266.55160000000001</v>
      </c>
      <c r="AB18" s="25">
        <v>252.98820000000001</v>
      </c>
      <c r="AC18" s="25">
        <v>254.18600000000001</v>
      </c>
      <c r="AD18" s="25">
        <v>281.98899999999998</v>
      </c>
      <c r="AE18" s="28" t="s">
        <v>54</v>
      </c>
      <c r="AF18" s="25">
        <f t="shared" si="9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36</v>
      </c>
      <c r="C19" s="1">
        <v>98.179000000000002</v>
      </c>
      <c r="D19" s="1">
        <v>269.483</v>
      </c>
      <c r="E19" s="1">
        <v>110.82899999999999</v>
      </c>
      <c r="F19" s="1">
        <v>219.70699999999999</v>
      </c>
      <c r="G19" s="8">
        <v>1</v>
      </c>
      <c r="H19" s="1">
        <v>60</v>
      </c>
      <c r="I19" s="1" t="s">
        <v>37</v>
      </c>
      <c r="J19" s="1"/>
      <c r="K19" s="1">
        <v>119.193</v>
      </c>
      <c r="L19" s="1">
        <f t="shared" si="2"/>
        <v>-8.3640000000000043</v>
      </c>
      <c r="M19" s="1">
        <f t="shared" si="3"/>
        <v>94.950999999999993</v>
      </c>
      <c r="N19" s="1">
        <v>15.878</v>
      </c>
      <c r="O19" s="1">
        <v>0</v>
      </c>
      <c r="P19" s="1">
        <f t="shared" si="4"/>
        <v>18.990199999999998</v>
      </c>
      <c r="Q19" s="5"/>
      <c r="R19" s="5"/>
      <c r="S19" s="1"/>
      <c r="T19" s="1"/>
      <c r="U19" s="1">
        <f t="shared" si="5"/>
        <v>11.569493738875842</v>
      </c>
      <c r="V19" s="1">
        <f t="shared" si="6"/>
        <v>11.569493738875842</v>
      </c>
      <c r="W19" s="1">
        <v>24.14</v>
      </c>
      <c r="X19" s="1">
        <v>30.1814</v>
      </c>
      <c r="Y19" s="1">
        <v>32.173400000000001</v>
      </c>
      <c r="Z19" s="1">
        <v>32.180799999999998</v>
      </c>
      <c r="AA19" s="1">
        <v>28.7742</v>
      </c>
      <c r="AB19" s="1">
        <v>24.992799999999999</v>
      </c>
      <c r="AC19" s="1">
        <v>25.6252</v>
      </c>
      <c r="AD19" s="1">
        <v>25.071400000000001</v>
      </c>
      <c r="AE19" s="1"/>
      <c r="AF19" s="1">
        <f t="shared" si="9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56</v>
      </c>
      <c r="B20" s="1" t="s">
        <v>36</v>
      </c>
      <c r="C20" s="1">
        <v>28.042000000000002</v>
      </c>
      <c r="D20" s="1">
        <v>13.343</v>
      </c>
      <c r="E20" s="1">
        <v>7.1280000000000001</v>
      </c>
      <c r="F20" s="1">
        <v>19.004000000000001</v>
      </c>
      <c r="G20" s="8">
        <v>1</v>
      </c>
      <c r="H20" s="1">
        <v>180</v>
      </c>
      <c r="I20" s="1" t="s">
        <v>37</v>
      </c>
      <c r="J20" s="1"/>
      <c r="K20" s="1">
        <v>7.4219999999999997</v>
      </c>
      <c r="L20" s="1">
        <f t="shared" si="2"/>
        <v>-0.29399999999999959</v>
      </c>
      <c r="M20" s="1">
        <f t="shared" si="3"/>
        <v>7.1280000000000001</v>
      </c>
      <c r="N20" s="1"/>
      <c r="O20" s="1">
        <v>0</v>
      </c>
      <c r="P20" s="1">
        <f t="shared" si="4"/>
        <v>1.4256</v>
      </c>
      <c r="Q20" s="5"/>
      <c r="R20" s="5"/>
      <c r="S20" s="1"/>
      <c r="T20" s="1"/>
      <c r="U20" s="1">
        <f t="shared" si="5"/>
        <v>13.330527497194165</v>
      </c>
      <c r="V20" s="1">
        <f t="shared" si="6"/>
        <v>13.330527497194165</v>
      </c>
      <c r="W20" s="1">
        <v>1.2692000000000001</v>
      </c>
      <c r="X20" s="1">
        <v>0.94640000000000002</v>
      </c>
      <c r="Y20" s="1">
        <v>0.75819999999999999</v>
      </c>
      <c r="Z20" s="1">
        <v>0.63319999999999999</v>
      </c>
      <c r="AA20" s="1">
        <v>2.7970000000000002</v>
      </c>
      <c r="AB20" s="1">
        <v>4.202</v>
      </c>
      <c r="AC20" s="1">
        <v>1.7445999999999999</v>
      </c>
      <c r="AD20" s="1">
        <v>0</v>
      </c>
      <c r="AE20" s="1" t="s">
        <v>57</v>
      </c>
      <c r="AF20" s="1">
        <f t="shared" si="9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1" t="s">
        <v>58</v>
      </c>
      <c r="B21" s="21" t="s">
        <v>36</v>
      </c>
      <c r="C21" s="21">
        <v>769.15</v>
      </c>
      <c r="D21" s="21">
        <v>6494.232</v>
      </c>
      <c r="E21" s="21">
        <v>1068.48</v>
      </c>
      <c r="F21" s="21">
        <v>2157.7359999999999</v>
      </c>
      <c r="G21" s="22">
        <v>1</v>
      </c>
      <c r="H21" s="21">
        <v>60</v>
      </c>
      <c r="I21" s="21" t="s">
        <v>37</v>
      </c>
      <c r="J21" s="21"/>
      <c r="K21" s="21">
        <v>1028.665</v>
      </c>
      <c r="L21" s="21">
        <f t="shared" si="2"/>
        <v>39.815000000000055</v>
      </c>
      <c r="M21" s="21">
        <f t="shared" si="3"/>
        <v>1068.48</v>
      </c>
      <c r="N21" s="21"/>
      <c r="O21" s="21">
        <v>0</v>
      </c>
      <c r="P21" s="21">
        <f t="shared" si="4"/>
        <v>213.696</v>
      </c>
      <c r="Q21" s="23">
        <f>12*P21-O21-F21</f>
        <v>406.61599999999999</v>
      </c>
      <c r="R21" s="23"/>
      <c r="S21" s="21"/>
      <c r="T21" s="21"/>
      <c r="U21" s="21">
        <f t="shared" si="5"/>
        <v>12</v>
      </c>
      <c r="V21" s="21">
        <f t="shared" si="6"/>
        <v>10.097222222222221</v>
      </c>
      <c r="W21" s="21">
        <v>242.32</v>
      </c>
      <c r="X21" s="21">
        <v>265.05720000000002</v>
      </c>
      <c r="Y21" s="21">
        <v>251.64160000000001</v>
      </c>
      <c r="Z21" s="21">
        <v>246.90719999999999</v>
      </c>
      <c r="AA21" s="21">
        <v>256.01580000000001</v>
      </c>
      <c r="AB21" s="21">
        <v>249.53360000000001</v>
      </c>
      <c r="AC21" s="21">
        <v>245.56100000000001</v>
      </c>
      <c r="AD21" s="21">
        <v>266.63839999999999</v>
      </c>
      <c r="AE21" s="24" t="s">
        <v>50</v>
      </c>
      <c r="AF21" s="21">
        <f t="shared" si="9"/>
        <v>406.61599999999999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59</v>
      </c>
      <c r="B22" s="1" t="s">
        <v>36</v>
      </c>
      <c r="C22" s="1">
        <v>252.636</v>
      </c>
      <c r="D22" s="1">
        <v>951.85500000000002</v>
      </c>
      <c r="E22" s="1">
        <v>221.37899999999999</v>
      </c>
      <c r="F22" s="1">
        <v>331.36500000000001</v>
      </c>
      <c r="G22" s="8">
        <v>1</v>
      </c>
      <c r="H22" s="1">
        <v>60</v>
      </c>
      <c r="I22" s="1" t="s">
        <v>37</v>
      </c>
      <c r="J22" s="1"/>
      <c r="K22" s="1">
        <v>220.21</v>
      </c>
      <c r="L22" s="1">
        <f t="shared" si="2"/>
        <v>1.1689999999999827</v>
      </c>
      <c r="M22" s="1">
        <f t="shared" si="3"/>
        <v>221.37899999999999</v>
      </c>
      <c r="N22" s="1"/>
      <c r="O22" s="1">
        <v>54.881800000000062</v>
      </c>
      <c r="P22" s="1">
        <f t="shared" si="4"/>
        <v>44.275799999999997</v>
      </c>
      <c r="Q22" s="5">
        <f t="shared" si="10"/>
        <v>100.78699999999992</v>
      </c>
      <c r="R22" s="5"/>
      <c r="S22" s="1"/>
      <c r="T22" s="1"/>
      <c r="U22" s="1">
        <f t="shared" si="5"/>
        <v>11</v>
      </c>
      <c r="V22" s="1">
        <f t="shared" si="6"/>
        <v>8.7236549085504969</v>
      </c>
      <c r="W22" s="1">
        <v>46.891399999999997</v>
      </c>
      <c r="X22" s="1">
        <v>48.628999999999998</v>
      </c>
      <c r="Y22" s="1">
        <v>49.305799999999998</v>
      </c>
      <c r="Z22" s="1">
        <v>49.024000000000001</v>
      </c>
      <c r="AA22" s="1">
        <v>56.65</v>
      </c>
      <c r="AB22" s="1">
        <v>57.3476</v>
      </c>
      <c r="AC22" s="1">
        <v>68.17240000000001</v>
      </c>
      <c r="AD22" s="1">
        <v>79.395799999999994</v>
      </c>
      <c r="AE22" s="11" t="s">
        <v>60</v>
      </c>
      <c r="AF22" s="1">
        <f t="shared" si="9"/>
        <v>100.78699999999992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36</v>
      </c>
      <c r="C23" s="1">
        <v>167.12299999999999</v>
      </c>
      <c r="D23" s="1">
        <v>348.24</v>
      </c>
      <c r="E23" s="1">
        <v>189.44200000000001</v>
      </c>
      <c r="F23" s="1">
        <v>315.19799999999998</v>
      </c>
      <c r="G23" s="8">
        <v>1</v>
      </c>
      <c r="H23" s="1">
        <v>60</v>
      </c>
      <c r="I23" s="1" t="s">
        <v>37</v>
      </c>
      <c r="J23" s="1"/>
      <c r="K23" s="1">
        <v>184.42</v>
      </c>
      <c r="L23" s="1">
        <f t="shared" si="2"/>
        <v>5.0220000000000198</v>
      </c>
      <c r="M23" s="1">
        <f t="shared" si="3"/>
        <v>189.44200000000001</v>
      </c>
      <c r="N23" s="1"/>
      <c r="O23" s="1">
        <v>0</v>
      </c>
      <c r="P23" s="1">
        <f t="shared" si="4"/>
        <v>37.888400000000004</v>
      </c>
      <c r="Q23" s="5">
        <f t="shared" si="10"/>
        <v>101.57440000000008</v>
      </c>
      <c r="R23" s="5"/>
      <c r="S23" s="1"/>
      <c r="T23" s="1"/>
      <c r="U23" s="1">
        <f t="shared" si="5"/>
        <v>11</v>
      </c>
      <c r="V23" s="1">
        <f t="shared" si="6"/>
        <v>8.3191161410880365</v>
      </c>
      <c r="W23" s="1">
        <v>38.995800000000003</v>
      </c>
      <c r="X23" s="1">
        <v>44.343800000000002</v>
      </c>
      <c r="Y23" s="1">
        <v>45.200200000000002</v>
      </c>
      <c r="Z23" s="1">
        <v>45.272399999999998</v>
      </c>
      <c r="AA23" s="1">
        <v>45.233800000000002</v>
      </c>
      <c r="AB23" s="1">
        <v>43.129800000000003</v>
      </c>
      <c r="AC23" s="1">
        <v>44.530200000000001</v>
      </c>
      <c r="AD23" s="1">
        <v>49.392200000000003</v>
      </c>
      <c r="AE23" s="1" t="s">
        <v>62</v>
      </c>
      <c r="AF23" s="1">
        <f t="shared" si="9"/>
        <v>101.57440000000008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63</v>
      </c>
      <c r="B24" s="1" t="s">
        <v>36</v>
      </c>
      <c r="C24" s="1">
        <v>2.7949999999999999</v>
      </c>
      <c r="D24" s="1">
        <v>260.09500000000003</v>
      </c>
      <c r="E24" s="1">
        <v>6.1959999999999997</v>
      </c>
      <c r="F24" s="1">
        <v>25.221</v>
      </c>
      <c r="G24" s="8">
        <v>1</v>
      </c>
      <c r="H24" s="1">
        <v>180</v>
      </c>
      <c r="I24" s="1" t="s">
        <v>37</v>
      </c>
      <c r="J24" s="1"/>
      <c r="K24" s="1">
        <v>7.4820000000000002</v>
      </c>
      <c r="L24" s="1">
        <f t="shared" si="2"/>
        <v>-1.2860000000000005</v>
      </c>
      <c r="M24" s="1">
        <f t="shared" si="3"/>
        <v>6.1959999999999997</v>
      </c>
      <c r="N24" s="1"/>
      <c r="O24" s="1">
        <v>0</v>
      </c>
      <c r="P24" s="1">
        <f t="shared" si="4"/>
        <v>1.2391999999999999</v>
      </c>
      <c r="Q24" s="5"/>
      <c r="R24" s="5"/>
      <c r="S24" s="1"/>
      <c r="T24" s="1"/>
      <c r="U24" s="1">
        <f t="shared" si="5"/>
        <v>20.352646868947712</v>
      </c>
      <c r="V24" s="1">
        <f t="shared" si="6"/>
        <v>20.352646868947712</v>
      </c>
      <c r="W24" s="1">
        <v>1.0014000000000001</v>
      </c>
      <c r="X24" s="1">
        <v>0.95239999999999991</v>
      </c>
      <c r="Y24" s="1">
        <v>2.5891999999999999</v>
      </c>
      <c r="Z24" s="1">
        <v>3.0038</v>
      </c>
      <c r="AA24" s="1">
        <v>1.0795999999999999</v>
      </c>
      <c r="AB24" s="1">
        <v>7.2599999999999998E-2</v>
      </c>
      <c r="AC24" s="1">
        <v>0</v>
      </c>
      <c r="AD24" s="1">
        <v>0</v>
      </c>
      <c r="AE24" s="1" t="s">
        <v>57</v>
      </c>
      <c r="AF24" s="1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1" t="s">
        <v>64</v>
      </c>
      <c r="B25" s="21" t="s">
        <v>36</v>
      </c>
      <c r="C25" s="21">
        <v>174.62200000000001</v>
      </c>
      <c r="D25" s="21">
        <v>1469.3879999999999</v>
      </c>
      <c r="E25" s="21">
        <v>499.18200000000002</v>
      </c>
      <c r="F25" s="21">
        <v>1093.875</v>
      </c>
      <c r="G25" s="22">
        <v>1</v>
      </c>
      <c r="H25" s="21">
        <v>60</v>
      </c>
      <c r="I25" s="21" t="s">
        <v>37</v>
      </c>
      <c r="J25" s="21"/>
      <c r="K25" s="21">
        <v>505.92</v>
      </c>
      <c r="L25" s="21">
        <f t="shared" si="2"/>
        <v>-6.7379999999999995</v>
      </c>
      <c r="M25" s="21">
        <f t="shared" si="3"/>
        <v>499.18200000000002</v>
      </c>
      <c r="N25" s="21"/>
      <c r="O25" s="21">
        <v>466.24619999999948</v>
      </c>
      <c r="P25" s="21">
        <f t="shared" si="4"/>
        <v>99.836399999999998</v>
      </c>
      <c r="Q25" s="23"/>
      <c r="R25" s="23"/>
      <c r="S25" s="21"/>
      <c r="T25" s="21"/>
      <c r="U25" s="21">
        <f t="shared" si="5"/>
        <v>15.626777407839221</v>
      </c>
      <c r="V25" s="21">
        <f t="shared" si="6"/>
        <v>15.626777407839221</v>
      </c>
      <c r="W25" s="21">
        <v>125.22320000000001</v>
      </c>
      <c r="X25" s="21">
        <v>128.88560000000001</v>
      </c>
      <c r="Y25" s="21">
        <v>119.71259999999999</v>
      </c>
      <c r="Z25" s="21">
        <v>119.24339999999999</v>
      </c>
      <c r="AA25" s="21">
        <v>106.5506</v>
      </c>
      <c r="AB25" s="21">
        <v>107.61660000000001</v>
      </c>
      <c r="AC25" s="21">
        <v>112.83240000000001</v>
      </c>
      <c r="AD25" s="21">
        <v>116.8622</v>
      </c>
      <c r="AE25" s="24" t="s">
        <v>50</v>
      </c>
      <c r="AF25" s="21">
        <f t="shared" si="9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65</v>
      </c>
      <c r="B26" s="1" t="s">
        <v>36</v>
      </c>
      <c r="C26" s="1">
        <v>96.95</v>
      </c>
      <c r="D26" s="1">
        <v>1003.691</v>
      </c>
      <c r="E26" s="1">
        <v>208.66300000000001</v>
      </c>
      <c r="F26" s="1">
        <v>309.22699999999998</v>
      </c>
      <c r="G26" s="8">
        <v>1</v>
      </c>
      <c r="H26" s="1">
        <v>30</v>
      </c>
      <c r="I26" s="1" t="s">
        <v>37</v>
      </c>
      <c r="J26" s="1"/>
      <c r="K26" s="1">
        <v>222.755</v>
      </c>
      <c r="L26" s="1">
        <f t="shared" si="2"/>
        <v>-14.091999999999985</v>
      </c>
      <c r="M26" s="1">
        <f t="shared" si="3"/>
        <v>200.608</v>
      </c>
      <c r="N26" s="1">
        <v>8.0549999999999997</v>
      </c>
      <c r="O26" s="1">
        <v>27.135600000000409</v>
      </c>
      <c r="P26" s="1">
        <f t="shared" si="4"/>
        <v>40.121600000000001</v>
      </c>
      <c r="Q26" s="5">
        <f t="shared" si="10"/>
        <v>104.97499999999962</v>
      </c>
      <c r="R26" s="5"/>
      <c r="S26" s="1"/>
      <c r="T26" s="1"/>
      <c r="U26" s="1">
        <f t="shared" si="5"/>
        <v>11</v>
      </c>
      <c r="V26" s="1">
        <f t="shared" si="6"/>
        <v>8.3835789200829574</v>
      </c>
      <c r="W26" s="1">
        <v>44.3078</v>
      </c>
      <c r="X26" s="1">
        <v>46.000999999999998</v>
      </c>
      <c r="Y26" s="1">
        <v>43.4848</v>
      </c>
      <c r="Z26" s="1">
        <v>45.091000000000001</v>
      </c>
      <c r="AA26" s="1">
        <v>42.340400000000002</v>
      </c>
      <c r="AB26" s="1">
        <v>42.044400000000003</v>
      </c>
      <c r="AC26" s="1">
        <v>46.519599999999997</v>
      </c>
      <c r="AD26" s="1">
        <v>50.367800000000003</v>
      </c>
      <c r="AE26" s="1"/>
      <c r="AF26" s="1">
        <f t="shared" si="9"/>
        <v>104.97499999999962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66</v>
      </c>
      <c r="B27" s="1" t="s">
        <v>36</v>
      </c>
      <c r="C27" s="1">
        <v>99.992999999999995</v>
      </c>
      <c r="D27" s="1">
        <v>318.57600000000002</v>
      </c>
      <c r="E27" s="1">
        <v>185.14400000000001</v>
      </c>
      <c r="F27" s="1">
        <v>201.303</v>
      </c>
      <c r="G27" s="8">
        <v>1</v>
      </c>
      <c r="H27" s="1">
        <v>30</v>
      </c>
      <c r="I27" s="1" t="s">
        <v>37</v>
      </c>
      <c r="J27" s="1"/>
      <c r="K27" s="1">
        <v>181.07</v>
      </c>
      <c r="L27" s="1">
        <f t="shared" si="2"/>
        <v>4.0740000000000123</v>
      </c>
      <c r="M27" s="1">
        <f t="shared" si="3"/>
        <v>166.97399999999999</v>
      </c>
      <c r="N27" s="1">
        <v>18.170000000000002</v>
      </c>
      <c r="O27" s="1">
        <v>4.3802000000000589</v>
      </c>
      <c r="P27" s="1">
        <f t="shared" si="4"/>
        <v>33.394799999999996</v>
      </c>
      <c r="Q27" s="5">
        <f t="shared" si="10"/>
        <v>161.6595999999999</v>
      </c>
      <c r="R27" s="5"/>
      <c r="S27" s="1"/>
      <c r="T27" s="1"/>
      <c r="U27" s="1">
        <f t="shared" si="5"/>
        <v>11</v>
      </c>
      <c r="V27" s="1">
        <f t="shared" si="6"/>
        <v>6.1591385485165375</v>
      </c>
      <c r="W27" s="1">
        <v>30.76420000000001</v>
      </c>
      <c r="X27" s="1">
        <v>34.117400000000004</v>
      </c>
      <c r="Y27" s="1">
        <v>44.802399999999999</v>
      </c>
      <c r="Z27" s="1">
        <v>40.291200000000003</v>
      </c>
      <c r="AA27" s="1">
        <v>38.709400000000002</v>
      </c>
      <c r="AB27" s="1">
        <v>36.257199999999997</v>
      </c>
      <c r="AC27" s="1">
        <v>38.8384</v>
      </c>
      <c r="AD27" s="1">
        <v>47.087200000000003</v>
      </c>
      <c r="AE27" s="1"/>
      <c r="AF27" s="1">
        <f t="shared" si="9"/>
        <v>161.6595999999999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21" t="s">
        <v>67</v>
      </c>
      <c r="B28" s="21" t="s">
        <v>36</v>
      </c>
      <c r="C28" s="21">
        <v>655.34900000000005</v>
      </c>
      <c r="D28" s="21">
        <v>2763.248</v>
      </c>
      <c r="E28" s="21">
        <v>713.50300000000004</v>
      </c>
      <c r="F28" s="21">
        <v>1170.433</v>
      </c>
      <c r="G28" s="22">
        <v>1</v>
      </c>
      <c r="H28" s="21">
        <v>30</v>
      </c>
      <c r="I28" s="21" t="s">
        <v>37</v>
      </c>
      <c r="J28" s="21"/>
      <c r="K28" s="21">
        <v>728.3</v>
      </c>
      <c r="L28" s="21">
        <f t="shared" si="2"/>
        <v>-14.796999999999912</v>
      </c>
      <c r="M28" s="21">
        <f t="shared" si="3"/>
        <v>713.50300000000004</v>
      </c>
      <c r="N28" s="21"/>
      <c r="O28" s="21">
        <v>336.18840000000029</v>
      </c>
      <c r="P28" s="21">
        <f t="shared" si="4"/>
        <v>142.70060000000001</v>
      </c>
      <c r="Q28" s="23">
        <f>12*P28-O28-F28</f>
        <v>205.78579999999988</v>
      </c>
      <c r="R28" s="23"/>
      <c r="S28" s="21"/>
      <c r="T28" s="21"/>
      <c r="U28" s="21">
        <f t="shared" si="5"/>
        <v>12</v>
      </c>
      <c r="V28" s="21">
        <f t="shared" si="6"/>
        <v>10.557919167824103</v>
      </c>
      <c r="W28" s="21">
        <v>172.48840000000001</v>
      </c>
      <c r="X28" s="21">
        <v>167.804</v>
      </c>
      <c r="Y28" s="21">
        <v>136.20519999999999</v>
      </c>
      <c r="Z28" s="21">
        <v>137.08920000000001</v>
      </c>
      <c r="AA28" s="21">
        <v>167.8058</v>
      </c>
      <c r="AB28" s="21">
        <v>163.55160000000001</v>
      </c>
      <c r="AC28" s="21">
        <v>113.68559999999999</v>
      </c>
      <c r="AD28" s="21">
        <v>83.808199999999999</v>
      </c>
      <c r="AE28" s="24" t="s">
        <v>68</v>
      </c>
      <c r="AF28" s="21">
        <f t="shared" si="9"/>
        <v>205.78579999999988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69</v>
      </c>
      <c r="B29" s="1" t="s">
        <v>36</v>
      </c>
      <c r="C29" s="1">
        <v>14.378</v>
      </c>
      <c r="D29" s="1">
        <v>121.419</v>
      </c>
      <c r="E29" s="1">
        <v>57.015000000000001</v>
      </c>
      <c r="F29" s="1">
        <v>37.186999999999998</v>
      </c>
      <c r="G29" s="8">
        <v>1</v>
      </c>
      <c r="H29" s="1">
        <v>45</v>
      </c>
      <c r="I29" s="1" t="s">
        <v>37</v>
      </c>
      <c r="J29" s="1"/>
      <c r="K29" s="1">
        <v>101.26900000000001</v>
      </c>
      <c r="L29" s="1">
        <f t="shared" si="2"/>
        <v>-44.254000000000005</v>
      </c>
      <c r="M29" s="1">
        <f t="shared" si="3"/>
        <v>16.646000000000001</v>
      </c>
      <c r="N29" s="1">
        <v>40.369</v>
      </c>
      <c r="O29" s="1">
        <v>0</v>
      </c>
      <c r="P29" s="1">
        <f t="shared" si="4"/>
        <v>3.3292000000000002</v>
      </c>
      <c r="Q29" s="5"/>
      <c r="R29" s="5"/>
      <c r="S29" s="1"/>
      <c r="T29" s="1"/>
      <c r="U29" s="1">
        <f t="shared" si="5"/>
        <v>11.169950738916254</v>
      </c>
      <c r="V29" s="1">
        <f t="shared" si="6"/>
        <v>11.169950738916254</v>
      </c>
      <c r="W29" s="1">
        <v>3.5377999999999998</v>
      </c>
      <c r="X29" s="1">
        <v>4.0665999999999993</v>
      </c>
      <c r="Y29" s="1">
        <v>7.9662000000000006</v>
      </c>
      <c r="Z29" s="1">
        <v>6.5115999999999996</v>
      </c>
      <c r="AA29" s="1">
        <v>5.2984</v>
      </c>
      <c r="AB29" s="1">
        <v>5.2042000000000002</v>
      </c>
      <c r="AC29" s="1">
        <v>7.5227999999999993</v>
      </c>
      <c r="AD29" s="1">
        <v>5.5511999999999997</v>
      </c>
      <c r="AE29" s="1"/>
      <c r="AF29" s="1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70</v>
      </c>
      <c r="B30" s="1" t="s">
        <v>36</v>
      </c>
      <c r="C30" s="1">
        <v>28.635000000000002</v>
      </c>
      <c r="D30" s="1">
        <v>26.349</v>
      </c>
      <c r="E30" s="1">
        <v>23.687000000000001</v>
      </c>
      <c r="F30" s="1">
        <v>31.297000000000001</v>
      </c>
      <c r="G30" s="8">
        <v>1</v>
      </c>
      <c r="H30" s="1">
        <v>40</v>
      </c>
      <c r="I30" s="1" t="s">
        <v>37</v>
      </c>
      <c r="J30" s="1"/>
      <c r="K30" s="1">
        <v>19.8</v>
      </c>
      <c r="L30" s="1">
        <f t="shared" si="2"/>
        <v>3.8870000000000005</v>
      </c>
      <c r="M30" s="1">
        <f t="shared" si="3"/>
        <v>23.687000000000001</v>
      </c>
      <c r="N30" s="1"/>
      <c r="O30" s="1">
        <v>12.538600000000001</v>
      </c>
      <c r="P30" s="1">
        <f t="shared" si="4"/>
        <v>4.7374000000000001</v>
      </c>
      <c r="Q30" s="5">
        <f t="shared" si="10"/>
        <v>8.2758000000000003</v>
      </c>
      <c r="R30" s="5"/>
      <c r="S30" s="1"/>
      <c r="T30" s="1"/>
      <c r="U30" s="1">
        <f t="shared" si="5"/>
        <v>11</v>
      </c>
      <c r="V30" s="1">
        <f t="shared" si="6"/>
        <v>9.2530924135601804</v>
      </c>
      <c r="W30" s="1">
        <v>4.4215999999999998</v>
      </c>
      <c r="X30" s="1">
        <v>3.2669999999999999</v>
      </c>
      <c r="Y30" s="1">
        <v>4.6295999999999999</v>
      </c>
      <c r="Z30" s="1">
        <v>3.8006000000000002</v>
      </c>
      <c r="AA30" s="1">
        <v>4.4077999999999999</v>
      </c>
      <c r="AB30" s="1">
        <v>5.7766000000000002</v>
      </c>
      <c r="AC30" s="1">
        <v>4.8761999999999999</v>
      </c>
      <c r="AD30" s="1">
        <v>4.3448000000000002</v>
      </c>
      <c r="AE30" s="1" t="s">
        <v>60</v>
      </c>
      <c r="AF30" s="1">
        <f t="shared" si="9"/>
        <v>8.2758000000000003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71</v>
      </c>
      <c r="B31" s="1" t="s">
        <v>36</v>
      </c>
      <c r="C31" s="1">
        <v>113.79300000000001</v>
      </c>
      <c r="D31" s="1">
        <v>329.09199999999998</v>
      </c>
      <c r="E31" s="1">
        <v>172.06700000000001</v>
      </c>
      <c r="F31" s="1">
        <v>245.23</v>
      </c>
      <c r="G31" s="8">
        <v>1</v>
      </c>
      <c r="H31" s="1">
        <v>30</v>
      </c>
      <c r="I31" s="1" t="s">
        <v>37</v>
      </c>
      <c r="J31" s="1"/>
      <c r="K31" s="1">
        <v>165.2</v>
      </c>
      <c r="L31" s="1">
        <f t="shared" si="2"/>
        <v>6.8670000000000186</v>
      </c>
      <c r="M31" s="1">
        <f t="shared" si="3"/>
        <v>172.06700000000001</v>
      </c>
      <c r="N31" s="1"/>
      <c r="O31" s="1">
        <v>84.906000000000091</v>
      </c>
      <c r="P31" s="1">
        <f t="shared" si="4"/>
        <v>34.413400000000003</v>
      </c>
      <c r="Q31" s="5">
        <f t="shared" si="10"/>
        <v>48.411399999999986</v>
      </c>
      <c r="R31" s="5"/>
      <c r="S31" s="1"/>
      <c r="T31" s="1"/>
      <c r="U31" s="1">
        <f t="shared" si="5"/>
        <v>11</v>
      </c>
      <c r="V31" s="1">
        <f t="shared" si="6"/>
        <v>9.5932398426194467</v>
      </c>
      <c r="W31" s="1">
        <v>38.933199999999999</v>
      </c>
      <c r="X31" s="1">
        <v>36.515000000000001</v>
      </c>
      <c r="Y31" s="1">
        <v>36.523600000000002</v>
      </c>
      <c r="Z31" s="1">
        <v>35.254199999999997</v>
      </c>
      <c r="AA31" s="1">
        <v>35.393599999999999</v>
      </c>
      <c r="AB31" s="1">
        <v>36.149000000000001</v>
      </c>
      <c r="AC31" s="1">
        <v>33.641800000000003</v>
      </c>
      <c r="AD31" s="1">
        <v>33.087800000000001</v>
      </c>
      <c r="AE31" s="1"/>
      <c r="AF31" s="1">
        <f t="shared" si="9"/>
        <v>48.411399999999986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6" t="s">
        <v>72</v>
      </c>
      <c r="B32" s="16" t="s">
        <v>36</v>
      </c>
      <c r="C32" s="16"/>
      <c r="D32" s="16"/>
      <c r="E32" s="16"/>
      <c r="F32" s="16"/>
      <c r="G32" s="17">
        <v>0</v>
      </c>
      <c r="H32" s="16">
        <v>50</v>
      </c>
      <c r="I32" s="16" t="s">
        <v>37</v>
      </c>
      <c r="J32" s="16"/>
      <c r="K32" s="16"/>
      <c r="L32" s="16">
        <f t="shared" si="2"/>
        <v>0</v>
      </c>
      <c r="M32" s="16">
        <f t="shared" si="3"/>
        <v>0</v>
      </c>
      <c r="N32" s="16"/>
      <c r="O32" s="16">
        <v>0</v>
      </c>
      <c r="P32" s="16">
        <f t="shared" si="4"/>
        <v>0</v>
      </c>
      <c r="Q32" s="18"/>
      <c r="R32" s="18"/>
      <c r="S32" s="16"/>
      <c r="T32" s="16"/>
      <c r="U32" s="16" t="e">
        <f t="shared" si="5"/>
        <v>#DIV/0!</v>
      </c>
      <c r="V32" s="16" t="e">
        <f t="shared" si="6"/>
        <v>#DIV/0!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 t="s">
        <v>73</v>
      </c>
      <c r="AF32" s="16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6" t="s">
        <v>74</v>
      </c>
      <c r="B33" s="16" t="s">
        <v>36</v>
      </c>
      <c r="C33" s="16"/>
      <c r="D33" s="16"/>
      <c r="E33" s="16"/>
      <c r="F33" s="16"/>
      <c r="G33" s="17">
        <v>0</v>
      </c>
      <c r="H33" s="16">
        <v>50</v>
      </c>
      <c r="I33" s="16" t="s">
        <v>37</v>
      </c>
      <c r="J33" s="16"/>
      <c r="K33" s="16"/>
      <c r="L33" s="16">
        <f t="shared" si="2"/>
        <v>0</v>
      </c>
      <c r="M33" s="16">
        <f t="shared" si="3"/>
        <v>0</v>
      </c>
      <c r="N33" s="16"/>
      <c r="O33" s="16">
        <v>0</v>
      </c>
      <c r="P33" s="16">
        <f t="shared" si="4"/>
        <v>0</v>
      </c>
      <c r="Q33" s="18"/>
      <c r="R33" s="18"/>
      <c r="S33" s="16"/>
      <c r="T33" s="16"/>
      <c r="U33" s="16" t="e">
        <f t="shared" si="5"/>
        <v>#DIV/0!</v>
      </c>
      <c r="V33" s="16" t="e">
        <f t="shared" si="6"/>
        <v>#DIV/0!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 t="s">
        <v>73</v>
      </c>
      <c r="AF33" s="16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21" t="s">
        <v>75</v>
      </c>
      <c r="B34" s="21" t="s">
        <v>41</v>
      </c>
      <c r="C34" s="21">
        <v>1057</v>
      </c>
      <c r="D34" s="21">
        <v>3164</v>
      </c>
      <c r="E34" s="21">
        <v>1835</v>
      </c>
      <c r="F34" s="21">
        <v>2222</v>
      </c>
      <c r="G34" s="22">
        <v>0.4</v>
      </c>
      <c r="H34" s="21">
        <v>45</v>
      </c>
      <c r="I34" s="21" t="s">
        <v>37</v>
      </c>
      <c r="J34" s="21"/>
      <c r="K34" s="21">
        <v>1917</v>
      </c>
      <c r="L34" s="21">
        <f t="shared" si="2"/>
        <v>-82</v>
      </c>
      <c r="M34" s="21">
        <f t="shared" si="3"/>
        <v>1769</v>
      </c>
      <c r="N34" s="21">
        <v>66</v>
      </c>
      <c r="O34" s="21">
        <v>996.31999999999971</v>
      </c>
      <c r="P34" s="21">
        <f t="shared" si="4"/>
        <v>353.8</v>
      </c>
      <c r="Q34" s="23">
        <f>12*P34-O34-F34</f>
        <v>1027.2800000000007</v>
      </c>
      <c r="R34" s="23"/>
      <c r="S34" s="21"/>
      <c r="T34" s="21"/>
      <c r="U34" s="21">
        <f t="shared" si="5"/>
        <v>12</v>
      </c>
      <c r="V34" s="21">
        <f t="shared" si="6"/>
        <v>9.0964386659129435</v>
      </c>
      <c r="W34" s="21">
        <v>346</v>
      </c>
      <c r="X34" s="21">
        <v>366.2</v>
      </c>
      <c r="Y34" s="21">
        <v>358.2</v>
      </c>
      <c r="Z34" s="21">
        <v>354.2</v>
      </c>
      <c r="AA34" s="21">
        <v>353.8</v>
      </c>
      <c r="AB34" s="21">
        <v>318.39999999999998</v>
      </c>
      <c r="AC34" s="21">
        <v>306</v>
      </c>
      <c r="AD34" s="21">
        <v>287</v>
      </c>
      <c r="AE34" s="24" t="s">
        <v>76</v>
      </c>
      <c r="AF34" s="21">
        <f t="shared" ref="AF34:AF47" si="11">G34*Q34</f>
        <v>410.91200000000026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77</v>
      </c>
      <c r="B35" s="1" t="s">
        <v>41</v>
      </c>
      <c r="C35" s="1">
        <v>630</v>
      </c>
      <c r="D35" s="1">
        <v>361</v>
      </c>
      <c r="E35" s="1">
        <v>462</v>
      </c>
      <c r="F35" s="1">
        <v>501</v>
      </c>
      <c r="G35" s="8">
        <v>0.45</v>
      </c>
      <c r="H35" s="1">
        <v>50</v>
      </c>
      <c r="I35" s="1" t="s">
        <v>37</v>
      </c>
      <c r="J35" s="1"/>
      <c r="K35" s="1">
        <v>471</v>
      </c>
      <c r="L35" s="1">
        <f t="shared" si="2"/>
        <v>-9</v>
      </c>
      <c r="M35" s="1">
        <f t="shared" si="3"/>
        <v>462</v>
      </c>
      <c r="N35" s="1"/>
      <c r="O35" s="1">
        <v>397.82079999999979</v>
      </c>
      <c r="P35" s="1">
        <f t="shared" si="4"/>
        <v>92.4</v>
      </c>
      <c r="Q35" s="5">
        <f t="shared" ref="Q34:Q47" si="12">11*P35-O35-F35</f>
        <v>117.57920000000036</v>
      </c>
      <c r="R35" s="5"/>
      <c r="S35" s="1"/>
      <c r="T35" s="1"/>
      <c r="U35" s="1">
        <f t="shared" si="5"/>
        <v>11</v>
      </c>
      <c r="V35" s="1">
        <f t="shared" si="6"/>
        <v>9.7274978354978323</v>
      </c>
      <c r="W35" s="1">
        <v>88.8</v>
      </c>
      <c r="X35" s="1">
        <v>86.6</v>
      </c>
      <c r="Y35" s="1">
        <v>83.8</v>
      </c>
      <c r="Z35" s="1">
        <v>99.2</v>
      </c>
      <c r="AA35" s="1">
        <v>111.8</v>
      </c>
      <c r="AB35" s="1">
        <v>108.6888</v>
      </c>
      <c r="AC35" s="1">
        <v>94.2</v>
      </c>
      <c r="AD35" s="1">
        <v>112.4</v>
      </c>
      <c r="AE35" s="1" t="s">
        <v>78</v>
      </c>
      <c r="AF35" s="1">
        <f t="shared" si="11"/>
        <v>52.910640000000164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79</v>
      </c>
      <c r="B36" s="1" t="s">
        <v>41</v>
      </c>
      <c r="C36" s="1">
        <v>1519</v>
      </c>
      <c r="D36" s="1">
        <v>2948</v>
      </c>
      <c r="E36" s="1">
        <v>1787</v>
      </c>
      <c r="F36" s="1">
        <v>2496</v>
      </c>
      <c r="G36" s="8">
        <v>0.4</v>
      </c>
      <c r="H36" s="1">
        <v>45</v>
      </c>
      <c r="I36" s="1" t="s">
        <v>37</v>
      </c>
      <c r="J36" s="1"/>
      <c r="K36" s="1">
        <v>1881</v>
      </c>
      <c r="L36" s="1">
        <f t="shared" si="2"/>
        <v>-94</v>
      </c>
      <c r="M36" s="1">
        <f t="shared" si="3"/>
        <v>1721</v>
      </c>
      <c r="N36" s="1">
        <v>66</v>
      </c>
      <c r="O36" s="1">
        <v>1022.770000000001</v>
      </c>
      <c r="P36" s="1">
        <f t="shared" si="4"/>
        <v>344.2</v>
      </c>
      <c r="Q36" s="5">
        <f t="shared" si="12"/>
        <v>267.42999999999893</v>
      </c>
      <c r="R36" s="5"/>
      <c r="S36" s="1"/>
      <c r="T36" s="1"/>
      <c r="U36" s="1">
        <f t="shared" si="5"/>
        <v>11</v>
      </c>
      <c r="V36" s="1">
        <f t="shared" si="6"/>
        <v>10.223038930854157</v>
      </c>
      <c r="W36" s="1">
        <v>369.8</v>
      </c>
      <c r="X36" s="1">
        <v>387.4</v>
      </c>
      <c r="Y36" s="1">
        <v>359</v>
      </c>
      <c r="Z36" s="1">
        <v>370</v>
      </c>
      <c r="AA36" s="1">
        <v>406.8</v>
      </c>
      <c r="AB36" s="1">
        <v>335.4</v>
      </c>
      <c r="AC36" s="1">
        <v>317.60000000000002</v>
      </c>
      <c r="AD36" s="1">
        <v>326</v>
      </c>
      <c r="AE36" s="1" t="s">
        <v>80</v>
      </c>
      <c r="AF36" s="1">
        <f t="shared" si="11"/>
        <v>106.97199999999958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81</v>
      </c>
      <c r="B37" s="1" t="s">
        <v>36</v>
      </c>
      <c r="C37" s="1">
        <v>276.33800000000002</v>
      </c>
      <c r="D37" s="1">
        <v>1765.039</v>
      </c>
      <c r="E37" s="1">
        <v>358.48500000000001</v>
      </c>
      <c r="F37" s="1">
        <v>566.149</v>
      </c>
      <c r="G37" s="8">
        <v>1</v>
      </c>
      <c r="H37" s="1">
        <v>45</v>
      </c>
      <c r="I37" s="1" t="s">
        <v>37</v>
      </c>
      <c r="J37" s="1"/>
      <c r="K37" s="1">
        <v>376.875</v>
      </c>
      <c r="L37" s="1">
        <f t="shared" si="2"/>
        <v>-18.389999999999986</v>
      </c>
      <c r="M37" s="1">
        <f t="shared" si="3"/>
        <v>315.63800000000003</v>
      </c>
      <c r="N37" s="1">
        <v>42.847000000000001</v>
      </c>
      <c r="O37" s="1">
        <v>0</v>
      </c>
      <c r="P37" s="1">
        <f t="shared" si="4"/>
        <v>63.127600000000008</v>
      </c>
      <c r="Q37" s="5">
        <f t="shared" si="12"/>
        <v>128.2546000000001</v>
      </c>
      <c r="R37" s="5"/>
      <c r="S37" s="1"/>
      <c r="T37" s="1"/>
      <c r="U37" s="1">
        <f t="shared" si="5"/>
        <v>11</v>
      </c>
      <c r="V37" s="1">
        <f t="shared" si="6"/>
        <v>8.9683276411585418</v>
      </c>
      <c r="W37" s="1">
        <v>64.800399999999996</v>
      </c>
      <c r="X37" s="1">
        <v>81.543599999999998</v>
      </c>
      <c r="Y37" s="1">
        <v>101.97199999999999</v>
      </c>
      <c r="Z37" s="1">
        <v>93.113</v>
      </c>
      <c r="AA37" s="1">
        <v>90.962400000000002</v>
      </c>
      <c r="AB37" s="1">
        <v>79.961399999999998</v>
      </c>
      <c r="AC37" s="1">
        <v>77.0762</v>
      </c>
      <c r="AD37" s="1">
        <v>80.042600000000007</v>
      </c>
      <c r="AE37" s="1"/>
      <c r="AF37" s="1">
        <f t="shared" si="11"/>
        <v>128.2546000000001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82</v>
      </c>
      <c r="B38" s="1" t="s">
        <v>41</v>
      </c>
      <c r="C38" s="1">
        <v>27</v>
      </c>
      <c r="D38" s="1">
        <v>735</v>
      </c>
      <c r="E38" s="1">
        <v>242</v>
      </c>
      <c r="F38" s="1">
        <v>442</v>
      </c>
      <c r="G38" s="8">
        <v>0.1</v>
      </c>
      <c r="H38" s="1">
        <v>730</v>
      </c>
      <c r="I38" s="1" t="s">
        <v>37</v>
      </c>
      <c r="J38" s="1"/>
      <c r="K38" s="1">
        <v>285</v>
      </c>
      <c r="L38" s="1">
        <f t="shared" ref="L38:L69" si="13">E38-K38</f>
        <v>-43</v>
      </c>
      <c r="M38" s="1">
        <f t="shared" ref="M38:M69" si="14">E38-N38</f>
        <v>242</v>
      </c>
      <c r="N38" s="1"/>
      <c r="O38" s="1">
        <v>0</v>
      </c>
      <c r="P38" s="1">
        <f t="shared" ref="P38:P69" si="15">M38/5</f>
        <v>48.4</v>
      </c>
      <c r="Q38" s="5">
        <f t="shared" si="12"/>
        <v>90.399999999999977</v>
      </c>
      <c r="R38" s="5"/>
      <c r="S38" s="1"/>
      <c r="T38" s="1"/>
      <c r="U38" s="1">
        <f t="shared" ref="U38:U69" si="16">(F38+O38+Q38)/P38</f>
        <v>11</v>
      </c>
      <c r="V38" s="1">
        <f t="shared" ref="V38:V69" si="17">(F38+O38)/P38</f>
        <v>9.1322314049586772</v>
      </c>
      <c r="W38" s="1">
        <v>50.8</v>
      </c>
      <c r="X38" s="1">
        <v>64.400000000000006</v>
      </c>
      <c r="Y38" s="1">
        <v>68.8</v>
      </c>
      <c r="Z38" s="1">
        <v>62.8</v>
      </c>
      <c r="AA38" s="1">
        <v>45.6</v>
      </c>
      <c r="AB38" s="1">
        <v>59.4</v>
      </c>
      <c r="AC38" s="1">
        <v>31</v>
      </c>
      <c r="AD38" s="1">
        <v>0</v>
      </c>
      <c r="AE38" s="1" t="s">
        <v>57</v>
      </c>
      <c r="AF38" s="1">
        <f t="shared" si="11"/>
        <v>9.0399999999999974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83</v>
      </c>
      <c r="B39" s="1" t="s">
        <v>41</v>
      </c>
      <c r="C39" s="1">
        <v>186</v>
      </c>
      <c r="D39" s="1">
        <v>559</v>
      </c>
      <c r="E39" s="1">
        <v>319</v>
      </c>
      <c r="F39" s="1">
        <v>384</v>
      </c>
      <c r="G39" s="8">
        <v>0.35</v>
      </c>
      <c r="H39" s="1">
        <v>40</v>
      </c>
      <c r="I39" s="1" t="s">
        <v>37</v>
      </c>
      <c r="J39" s="1"/>
      <c r="K39" s="1">
        <v>337</v>
      </c>
      <c r="L39" s="1">
        <f t="shared" si="13"/>
        <v>-18</v>
      </c>
      <c r="M39" s="1">
        <f t="shared" si="14"/>
        <v>319</v>
      </c>
      <c r="N39" s="1"/>
      <c r="O39" s="1">
        <v>146.2299999999999</v>
      </c>
      <c r="P39" s="1">
        <f t="shared" si="15"/>
        <v>63.8</v>
      </c>
      <c r="Q39" s="5">
        <f t="shared" si="12"/>
        <v>171.57000000000005</v>
      </c>
      <c r="R39" s="5"/>
      <c r="S39" s="1"/>
      <c r="T39" s="1"/>
      <c r="U39" s="1">
        <f t="shared" si="16"/>
        <v>11</v>
      </c>
      <c r="V39" s="1">
        <f t="shared" si="17"/>
        <v>8.3108150470219417</v>
      </c>
      <c r="W39" s="1">
        <v>66.2</v>
      </c>
      <c r="X39" s="1">
        <v>64</v>
      </c>
      <c r="Y39" s="1">
        <v>68.400000000000006</v>
      </c>
      <c r="Z39" s="1">
        <v>70.484799999999993</v>
      </c>
      <c r="AA39" s="1">
        <v>65.2</v>
      </c>
      <c r="AB39" s="1">
        <v>72.400000000000006</v>
      </c>
      <c r="AC39" s="1">
        <v>82.4</v>
      </c>
      <c r="AD39" s="1">
        <v>86.2</v>
      </c>
      <c r="AE39" s="1" t="s">
        <v>84</v>
      </c>
      <c r="AF39" s="1">
        <f t="shared" si="11"/>
        <v>60.049500000000016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85</v>
      </c>
      <c r="B40" s="1" t="s">
        <v>36</v>
      </c>
      <c r="C40" s="1">
        <v>325.37700000000001</v>
      </c>
      <c r="D40" s="1">
        <v>199.458</v>
      </c>
      <c r="E40" s="1">
        <v>132.74199999999999</v>
      </c>
      <c r="F40" s="1">
        <v>374</v>
      </c>
      <c r="G40" s="8">
        <v>1</v>
      </c>
      <c r="H40" s="1">
        <v>40</v>
      </c>
      <c r="I40" s="1" t="s">
        <v>37</v>
      </c>
      <c r="J40" s="1"/>
      <c r="K40" s="1">
        <v>142.62799999999999</v>
      </c>
      <c r="L40" s="1">
        <f t="shared" si="13"/>
        <v>-9.8859999999999957</v>
      </c>
      <c r="M40" s="1">
        <f t="shared" si="14"/>
        <v>123.33399999999999</v>
      </c>
      <c r="N40" s="1">
        <v>9.4079999999999995</v>
      </c>
      <c r="O40" s="1">
        <v>0</v>
      </c>
      <c r="P40" s="1">
        <f t="shared" si="15"/>
        <v>24.666799999999999</v>
      </c>
      <c r="Q40" s="5"/>
      <c r="R40" s="5"/>
      <c r="S40" s="1"/>
      <c r="T40" s="1"/>
      <c r="U40" s="1">
        <f t="shared" si="16"/>
        <v>15.162080204971867</v>
      </c>
      <c r="V40" s="1">
        <f t="shared" si="17"/>
        <v>15.162080204971867</v>
      </c>
      <c r="W40" s="1">
        <v>22.260200000000001</v>
      </c>
      <c r="X40" s="1">
        <v>25.350200000000001</v>
      </c>
      <c r="Y40" s="1">
        <v>52.674599999999998</v>
      </c>
      <c r="Z40" s="1">
        <v>41.922400000000003</v>
      </c>
      <c r="AA40" s="1">
        <v>55.894599999999997</v>
      </c>
      <c r="AB40" s="1">
        <v>38.071800000000003</v>
      </c>
      <c r="AC40" s="1">
        <v>41.03</v>
      </c>
      <c r="AD40" s="1">
        <v>46.877600000000001</v>
      </c>
      <c r="AE40" s="1"/>
      <c r="AF40" s="1">
        <f t="shared" si="11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86</v>
      </c>
      <c r="B41" s="1" t="s">
        <v>41</v>
      </c>
      <c r="C41" s="1">
        <v>206</v>
      </c>
      <c r="D41" s="1">
        <v>438</v>
      </c>
      <c r="E41" s="1">
        <v>275</v>
      </c>
      <c r="F41" s="1">
        <v>333</v>
      </c>
      <c r="G41" s="8">
        <v>0.4</v>
      </c>
      <c r="H41" s="1">
        <v>40</v>
      </c>
      <c r="I41" s="1" t="s">
        <v>37</v>
      </c>
      <c r="J41" s="1"/>
      <c r="K41" s="1">
        <v>327</v>
      </c>
      <c r="L41" s="1">
        <f t="shared" si="13"/>
        <v>-52</v>
      </c>
      <c r="M41" s="1">
        <f t="shared" si="14"/>
        <v>251</v>
      </c>
      <c r="N41" s="1">
        <v>24</v>
      </c>
      <c r="O41" s="1">
        <v>81.799999999999955</v>
      </c>
      <c r="P41" s="1">
        <f t="shared" si="15"/>
        <v>50.2</v>
      </c>
      <c r="Q41" s="5">
        <f t="shared" si="12"/>
        <v>137.40000000000009</v>
      </c>
      <c r="R41" s="5"/>
      <c r="S41" s="1"/>
      <c r="T41" s="1"/>
      <c r="U41" s="1">
        <f t="shared" si="16"/>
        <v>11</v>
      </c>
      <c r="V41" s="1">
        <f t="shared" si="17"/>
        <v>8.2629482071713127</v>
      </c>
      <c r="W41" s="1">
        <v>52.4</v>
      </c>
      <c r="X41" s="1">
        <v>53.6</v>
      </c>
      <c r="Y41" s="1">
        <v>59.2</v>
      </c>
      <c r="Z41" s="1">
        <v>60.4</v>
      </c>
      <c r="AA41" s="1">
        <v>60.4</v>
      </c>
      <c r="AB41" s="1">
        <v>59.2</v>
      </c>
      <c r="AC41" s="1">
        <v>61</v>
      </c>
      <c r="AD41" s="1">
        <v>60.6</v>
      </c>
      <c r="AE41" s="1"/>
      <c r="AF41" s="1">
        <f t="shared" si="11"/>
        <v>54.960000000000036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87</v>
      </c>
      <c r="B42" s="1" t="s">
        <v>41</v>
      </c>
      <c r="C42" s="1">
        <v>448</v>
      </c>
      <c r="D42" s="1">
        <v>330</v>
      </c>
      <c r="E42" s="1">
        <v>380</v>
      </c>
      <c r="F42" s="1">
        <v>371</v>
      </c>
      <c r="G42" s="8">
        <v>0.4</v>
      </c>
      <c r="H42" s="1">
        <v>45</v>
      </c>
      <c r="I42" s="1" t="s">
        <v>37</v>
      </c>
      <c r="J42" s="1"/>
      <c r="K42" s="1">
        <v>423</v>
      </c>
      <c r="L42" s="1">
        <f t="shared" si="13"/>
        <v>-43</v>
      </c>
      <c r="M42" s="1">
        <f t="shared" si="14"/>
        <v>356</v>
      </c>
      <c r="N42" s="1">
        <v>24</v>
      </c>
      <c r="O42" s="1">
        <v>282.80000000000013</v>
      </c>
      <c r="P42" s="1">
        <f t="shared" si="15"/>
        <v>71.2</v>
      </c>
      <c r="Q42" s="5">
        <f t="shared" si="12"/>
        <v>129.39999999999992</v>
      </c>
      <c r="R42" s="5"/>
      <c r="S42" s="1"/>
      <c r="T42" s="1"/>
      <c r="U42" s="1">
        <f t="shared" si="16"/>
        <v>11</v>
      </c>
      <c r="V42" s="1">
        <f t="shared" si="17"/>
        <v>9.1825842696629234</v>
      </c>
      <c r="W42" s="1">
        <v>66.400000000000006</v>
      </c>
      <c r="X42" s="1">
        <v>66.2</v>
      </c>
      <c r="Y42" s="1">
        <v>62.4</v>
      </c>
      <c r="Z42" s="1">
        <v>74.599999999999994</v>
      </c>
      <c r="AA42" s="1">
        <v>86.4</v>
      </c>
      <c r="AB42" s="1">
        <v>64.400000000000006</v>
      </c>
      <c r="AC42" s="1">
        <v>64</v>
      </c>
      <c r="AD42" s="1">
        <v>55</v>
      </c>
      <c r="AE42" s="1" t="s">
        <v>80</v>
      </c>
      <c r="AF42" s="1">
        <f t="shared" si="11"/>
        <v>51.75999999999997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88</v>
      </c>
      <c r="B43" s="1" t="s">
        <v>36</v>
      </c>
      <c r="C43" s="1">
        <v>269.43</v>
      </c>
      <c r="D43" s="1">
        <v>535.80600000000004</v>
      </c>
      <c r="E43" s="1">
        <v>217.196</v>
      </c>
      <c r="F43" s="1">
        <v>564.23699999999997</v>
      </c>
      <c r="G43" s="8">
        <v>1</v>
      </c>
      <c r="H43" s="1">
        <v>40</v>
      </c>
      <c r="I43" s="1" t="s">
        <v>37</v>
      </c>
      <c r="J43" s="1"/>
      <c r="K43" s="1">
        <v>232.47300000000001</v>
      </c>
      <c r="L43" s="1">
        <f t="shared" si="13"/>
        <v>-15.277000000000015</v>
      </c>
      <c r="M43" s="1">
        <f t="shared" si="14"/>
        <v>207.846</v>
      </c>
      <c r="N43" s="1">
        <v>9.35</v>
      </c>
      <c r="O43" s="1">
        <v>0</v>
      </c>
      <c r="P43" s="1">
        <f t="shared" si="15"/>
        <v>41.569200000000002</v>
      </c>
      <c r="Q43" s="5"/>
      <c r="R43" s="5"/>
      <c r="S43" s="1"/>
      <c r="T43" s="1"/>
      <c r="U43" s="1">
        <f t="shared" si="16"/>
        <v>13.573438988481856</v>
      </c>
      <c r="V43" s="1">
        <f t="shared" si="17"/>
        <v>13.573438988481856</v>
      </c>
      <c r="W43" s="1">
        <v>37.665999999999997</v>
      </c>
      <c r="X43" s="1">
        <v>47.498600000000003</v>
      </c>
      <c r="Y43" s="1">
        <v>82.1</v>
      </c>
      <c r="Z43" s="1">
        <v>63.951599999999999</v>
      </c>
      <c r="AA43" s="1">
        <v>69.0792</v>
      </c>
      <c r="AB43" s="1">
        <v>49.84</v>
      </c>
      <c r="AC43" s="1">
        <v>57.909599999999998</v>
      </c>
      <c r="AD43" s="1">
        <v>57.061199999999999</v>
      </c>
      <c r="AE43" s="1"/>
      <c r="AF43" s="1">
        <f t="shared" si="11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21" t="s">
        <v>89</v>
      </c>
      <c r="B44" s="21" t="s">
        <v>41</v>
      </c>
      <c r="C44" s="21">
        <v>1001</v>
      </c>
      <c r="D44" s="21">
        <v>2174</v>
      </c>
      <c r="E44" s="21">
        <v>1261</v>
      </c>
      <c r="F44" s="21">
        <v>1762</v>
      </c>
      <c r="G44" s="22">
        <v>0.35</v>
      </c>
      <c r="H44" s="21">
        <v>40</v>
      </c>
      <c r="I44" s="21" t="s">
        <v>37</v>
      </c>
      <c r="J44" s="21"/>
      <c r="K44" s="21">
        <v>1304</v>
      </c>
      <c r="L44" s="21">
        <f t="shared" si="13"/>
        <v>-43</v>
      </c>
      <c r="M44" s="21">
        <f t="shared" si="14"/>
        <v>1261</v>
      </c>
      <c r="N44" s="21"/>
      <c r="O44" s="21">
        <v>271.59999999999991</v>
      </c>
      <c r="P44" s="21">
        <f t="shared" si="15"/>
        <v>252.2</v>
      </c>
      <c r="Q44" s="23">
        <f>12*P44-O44-F44</f>
        <v>992.79999999999973</v>
      </c>
      <c r="R44" s="23"/>
      <c r="S44" s="21"/>
      <c r="T44" s="21"/>
      <c r="U44" s="21">
        <f t="shared" si="16"/>
        <v>11.999999999999998</v>
      </c>
      <c r="V44" s="21">
        <f t="shared" si="17"/>
        <v>8.0634417129262488</v>
      </c>
      <c r="W44" s="21">
        <v>262.2</v>
      </c>
      <c r="X44" s="21">
        <v>276.2</v>
      </c>
      <c r="Y44" s="21">
        <v>281.39999999999998</v>
      </c>
      <c r="Z44" s="21">
        <v>282.8</v>
      </c>
      <c r="AA44" s="21">
        <v>289.2</v>
      </c>
      <c r="AB44" s="21">
        <v>275.39999999999998</v>
      </c>
      <c r="AC44" s="21">
        <v>200.6</v>
      </c>
      <c r="AD44" s="21">
        <v>181.53039999999999</v>
      </c>
      <c r="AE44" s="24" t="s">
        <v>50</v>
      </c>
      <c r="AF44" s="21">
        <f t="shared" si="11"/>
        <v>347.4799999999999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90</v>
      </c>
      <c r="B45" s="1" t="s">
        <v>41</v>
      </c>
      <c r="C45" s="1">
        <v>578.4</v>
      </c>
      <c r="D45" s="1">
        <v>2205.6</v>
      </c>
      <c r="E45" s="1">
        <v>706</v>
      </c>
      <c r="F45" s="1">
        <v>732</v>
      </c>
      <c r="G45" s="8">
        <v>0.4</v>
      </c>
      <c r="H45" s="1">
        <v>40</v>
      </c>
      <c r="I45" s="1" t="s">
        <v>37</v>
      </c>
      <c r="J45" s="1"/>
      <c r="K45" s="1">
        <v>765</v>
      </c>
      <c r="L45" s="1">
        <f t="shared" si="13"/>
        <v>-59</v>
      </c>
      <c r="M45" s="1">
        <f t="shared" si="14"/>
        <v>658</v>
      </c>
      <c r="N45" s="1">
        <v>48</v>
      </c>
      <c r="O45" s="1">
        <v>105.0299999999999</v>
      </c>
      <c r="P45" s="1">
        <f t="shared" si="15"/>
        <v>131.6</v>
      </c>
      <c r="Q45" s="5">
        <f t="shared" si="12"/>
        <v>610.56999999999994</v>
      </c>
      <c r="R45" s="5"/>
      <c r="S45" s="1"/>
      <c r="T45" s="1"/>
      <c r="U45" s="1">
        <f t="shared" si="16"/>
        <v>11</v>
      </c>
      <c r="V45" s="1">
        <f t="shared" si="17"/>
        <v>6.3604103343465042</v>
      </c>
      <c r="W45" s="1">
        <v>117.4</v>
      </c>
      <c r="X45" s="1">
        <v>123.2</v>
      </c>
      <c r="Y45" s="1">
        <v>128.52000000000001</v>
      </c>
      <c r="Z45" s="1">
        <v>127.32</v>
      </c>
      <c r="AA45" s="1">
        <v>141.19999999999999</v>
      </c>
      <c r="AB45" s="1">
        <v>120.8</v>
      </c>
      <c r="AC45" s="1">
        <v>138.80000000000001</v>
      </c>
      <c r="AD45" s="1">
        <v>149.80000000000001</v>
      </c>
      <c r="AE45" s="1"/>
      <c r="AF45" s="1">
        <f t="shared" si="11"/>
        <v>244.22799999999998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91</v>
      </c>
      <c r="B46" s="1" t="s">
        <v>36</v>
      </c>
      <c r="C46" s="1">
        <v>265.60500000000002</v>
      </c>
      <c r="D46" s="1">
        <v>1605.241</v>
      </c>
      <c r="E46" s="1">
        <v>467.25200000000001</v>
      </c>
      <c r="F46" s="1">
        <v>540.10699999999997</v>
      </c>
      <c r="G46" s="8">
        <v>1</v>
      </c>
      <c r="H46" s="1">
        <v>50</v>
      </c>
      <c r="I46" s="1" t="s">
        <v>37</v>
      </c>
      <c r="J46" s="1"/>
      <c r="K46" s="1">
        <v>491.988</v>
      </c>
      <c r="L46" s="1">
        <f t="shared" si="13"/>
        <v>-24.73599999999999</v>
      </c>
      <c r="M46" s="1">
        <f t="shared" si="14"/>
        <v>434.51400000000001</v>
      </c>
      <c r="N46" s="1">
        <v>32.738</v>
      </c>
      <c r="O46" s="1">
        <v>258.43900000000002</v>
      </c>
      <c r="P46" s="1">
        <f t="shared" si="15"/>
        <v>86.902799999999999</v>
      </c>
      <c r="Q46" s="5">
        <f t="shared" si="12"/>
        <v>157.38480000000004</v>
      </c>
      <c r="R46" s="5"/>
      <c r="S46" s="1"/>
      <c r="T46" s="1"/>
      <c r="U46" s="1">
        <f t="shared" si="16"/>
        <v>11.000000000000002</v>
      </c>
      <c r="V46" s="1">
        <f t="shared" si="17"/>
        <v>9.1889559369778659</v>
      </c>
      <c r="W46" s="1">
        <v>83.040800000000004</v>
      </c>
      <c r="X46" s="1">
        <v>86.374200000000002</v>
      </c>
      <c r="Y46" s="1">
        <v>86.083799999999997</v>
      </c>
      <c r="Z46" s="1">
        <v>87.900199999999998</v>
      </c>
      <c r="AA46" s="1">
        <v>85.873999999999995</v>
      </c>
      <c r="AB46" s="1">
        <v>82.594799999999992</v>
      </c>
      <c r="AC46" s="1">
        <v>95.592999999999989</v>
      </c>
      <c r="AD46" s="1">
        <v>101.2936</v>
      </c>
      <c r="AE46" s="1"/>
      <c r="AF46" s="1">
        <f t="shared" si="11"/>
        <v>157.38480000000004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92</v>
      </c>
      <c r="B47" s="1" t="s">
        <v>36</v>
      </c>
      <c r="C47" s="1">
        <v>432.66899999999998</v>
      </c>
      <c r="D47" s="1">
        <v>1778.9749999999999</v>
      </c>
      <c r="E47" s="1">
        <v>735.19600000000003</v>
      </c>
      <c r="F47" s="1">
        <v>968.58</v>
      </c>
      <c r="G47" s="8">
        <v>1</v>
      </c>
      <c r="H47" s="1">
        <v>50</v>
      </c>
      <c r="I47" s="1" t="s">
        <v>37</v>
      </c>
      <c r="J47" s="1"/>
      <c r="K47" s="1">
        <v>800.42499999999995</v>
      </c>
      <c r="L47" s="1">
        <f t="shared" si="13"/>
        <v>-65.228999999999928</v>
      </c>
      <c r="M47" s="1">
        <f t="shared" si="14"/>
        <v>659.91100000000006</v>
      </c>
      <c r="N47" s="1">
        <v>75.284999999999997</v>
      </c>
      <c r="O47" s="1">
        <v>266.73840000000001</v>
      </c>
      <c r="P47" s="1">
        <f t="shared" si="15"/>
        <v>131.98220000000001</v>
      </c>
      <c r="Q47" s="5">
        <f t="shared" si="12"/>
        <v>216.48580000000004</v>
      </c>
      <c r="R47" s="5"/>
      <c r="S47" s="1"/>
      <c r="T47" s="1"/>
      <c r="U47" s="1">
        <f t="shared" si="16"/>
        <v>11</v>
      </c>
      <c r="V47" s="1">
        <f t="shared" si="17"/>
        <v>9.3597348733389811</v>
      </c>
      <c r="W47" s="1">
        <v>133.36920000000001</v>
      </c>
      <c r="X47" s="1">
        <v>141.10900000000001</v>
      </c>
      <c r="Y47" s="1">
        <v>146.07839999999999</v>
      </c>
      <c r="Z47" s="1">
        <v>136.18860000000001</v>
      </c>
      <c r="AA47" s="1">
        <v>145.68459999999999</v>
      </c>
      <c r="AB47" s="1">
        <v>156.8038</v>
      </c>
      <c r="AC47" s="1">
        <v>159.29740000000001</v>
      </c>
      <c r="AD47" s="1">
        <v>163.00059999999999</v>
      </c>
      <c r="AE47" s="1"/>
      <c r="AF47" s="1">
        <f t="shared" si="11"/>
        <v>216.48580000000004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6" t="s">
        <v>93</v>
      </c>
      <c r="B48" s="16" t="s">
        <v>36</v>
      </c>
      <c r="C48" s="16"/>
      <c r="D48" s="16"/>
      <c r="E48" s="16"/>
      <c r="F48" s="16"/>
      <c r="G48" s="17">
        <v>0</v>
      </c>
      <c r="H48" s="16">
        <v>40</v>
      </c>
      <c r="I48" s="16" t="s">
        <v>37</v>
      </c>
      <c r="J48" s="16"/>
      <c r="K48" s="16"/>
      <c r="L48" s="16">
        <f t="shared" si="13"/>
        <v>0</v>
      </c>
      <c r="M48" s="16">
        <f t="shared" si="14"/>
        <v>0</v>
      </c>
      <c r="N48" s="16"/>
      <c r="O48" s="16">
        <v>0</v>
      </c>
      <c r="P48" s="16">
        <f t="shared" si="15"/>
        <v>0</v>
      </c>
      <c r="Q48" s="18"/>
      <c r="R48" s="18"/>
      <c r="S48" s="16"/>
      <c r="T48" s="16"/>
      <c r="U48" s="16" t="e">
        <f t="shared" si="16"/>
        <v>#DIV/0!</v>
      </c>
      <c r="V48" s="16" t="e">
        <f t="shared" si="17"/>
        <v>#DIV/0!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 t="s">
        <v>73</v>
      </c>
      <c r="AF48" s="16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94</v>
      </c>
      <c r="B49" s="1" t="s">
        <v>41</v>
      </c>
      <c r="C49" s="1">
        <v>325</v>
      </c>
      <c r="D49" s="1">
        <v>4666</v>
      </c>
      <c r="E49" s="1">
        <v>402</v>
      </c>
      <c r="F49" s="1">
        <v>462</v>
      </c>
      <c r="G49" s="8">
        <v>0.45</v>
      </c>
      <c r="H49" s="1">
        <v>50</v>
      </c>
      <c r="I49" s="1" t="s">
        <v>37</v>
      </c>
      <c r="J49" s="1"/>
      <c r="K49" s="1">
        <v>423</v>
      </c>
      <c r="L49" s="1">
        <f t="shared" si="13"/>
        <v>-21</v>
      </c>
      <c r="M49" s="1">
        <f t="shared" si="14"/>
        <v>382</v>
      </c>
      <c r="N49" s="1">
        <v>20</v>
      </c>
      <c r="O49" s="1">
        <v>265.59999999999991</v>
      </c>
      <c r="P49" s="1">
        <f t="shared" si="15"/>
        <v>76.400000000000006</v>
      </c>
      <c r="Q49" s="5">
        <f t="shared" ref="Q49:Q55" si="18">11*P49-O49-F49</f>
        <v>112.80000000000018</v>
      </c>
      <c r="R49" s="5"/>
      <c r="S49" s="1"/>
      <c r="T49" s="1"/>
      <c r="U49" s="1">
        <f t="shared" si="16"/>
        <v>11</v>
      </c>
      <c r="V49" s="1">
        <f t="shared" si="17"/>
        <v>9.5235602094240814</v>
      </c>
      <c r="W49" s="1">
        <v>74</v>
      </c>
      <c r="X49" s="1">
        <v>77.2</v>
      </c>
      <c r="Y49" s="1">
        <v>78.8</v>
      </c>
      <c r="Z49" s="1">
        <v>87.6</v>
      </c>
      <c r="AA49" s="1">
        <v>81</v>
      </c>
      <c r="AB49" s="1">
        <v>72.888800000000003</v>
      </c>
      <c r="AC49" s="1">
        <v>103.4</v>
      </c>
      <c r="AD49" s="1">
        <v>116.6</v>
      </c>
      <c r="AE49" s="1" t="s">
        <v>95</v>
      </c>
      <c r="AF49" s="1">
        <f t="shared" ref="AF49:AF55" si="19">G49*Q49</f>
        <v>50.760000000000083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96</v>
      </c>
      <c r="B50" s="1" t="s">
        <v>41</v>
      </c>
      <c r="C50" s="1">
        <v>156</v>
      </c>
      <c r="D50" s="1">
        <v>786</v>
      </c>
      <c r="E50" s="1">
        <v>127</v>
      </c>
      <c r="F50" s="1">
        <v>52</v>
      </c>
      <c r="G50" s="8">
        <v>0.4</v>
      </c>
      <c r="H50" s="1">
        <v>40</v>
      </c>
      <c r="I50" s="1" t="s">
        <v>37</v>
      </c>
      <c r="J50" s="1"/>
      <c r="K50" s="1">
        <v>141</v>
      </c>
      <c r="L50" s="1">
        <f t="shared" si="13"/>
        <v>-14</v>
      </c>
      <c r="M50" s="1">
        <f t="shared" si="14"/>
        <v>127</v>
      </c>
      <c r="N50" s="1"/>
      <c r="O50" s="1">
        <v>74</v>
      </c>
      <c r="P50" s="1">
        <f t="shared" si="15"/>
        <v>25.4</v>
      </c>
      <c r="Q50" s="5">
        <f t="shared" si="18"/>
        <v>153.39999999999998</v>
      </c>
      <c r="R50" s="5"/>
      <c r="S50" s="1"/>
      <c r="T50" s="1"/>
      <c r="U50" s="1">
        <f t="shared" si="16"/>
        <v>11</v>
      </c>
      <c r="V50" s="1">
        <f t="shared" si="17"/>
        <v>4.9606299212598426</v>
      </c>
      <c r="W50" s="1">
        <v>21</v>
      </c>
      <c r="X50" s="1">
        <v>19.2</v>
      </c>
      <c r="Y50" s="1">
        <v>22</v>
      </c>
      <c r="Z50" s="1">
        <v>27.6</v>
      </c>
      <c r="AA50" s="1">
        <v>29</v>
      </c>
      <c r="AB50" s="1">
        <v>21.8</v>
      </c>
      <c r="AC50" s="1">
        <v>24.4</v>
      </c>
      <c r="AD50" s="1">
        <v>33.200000000000003</v>
      </c>
      <c r="AE50" s="1"/>
      <c r="AF50" s="1">
        <f t="shared" si="19"/>
        <v>61.359999999999992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21" t="s">
        <v>97</v>
      </c>
      <c r="B51" s="21" t="s">
        <v>41</v>
      </c>
      <c r="C51" s="21">
        <v>74</v>
      </c>
      <c r="D51" s="21">
        <v>155</v>
      </c>
      <c r="E51" s="21">
        <v>78</v>
      </c>
      <c r="F51" s="21"/>
      <c r="G51" s="22">
        <v>0.4</v>
      </c>
      <c r="H51" s="21">
        <v>40</v>
      </c>
      <c r="I51" s="21" t="s">
        <v>37</v>
      </c>
      <c r="J51" s="21"/>
      <c r="K51" s="21">
        <v>83</v>
      </c>
      <c r="L51" s="21">
        <f t="shared" si="13"/>
        <v>-5</v>
      </c>
      <c r="M51" s="21">
        <f t="shared" si="14"/>
        <v>78</v>
      </c>
      <c r="N51" s="21"/>
      <c r="O51" s="21">
        <v>0</v>
      </c>
      <c r="P51" s="21">
        <f t="shared" si="15"/>
        <v>15.6</v>
      </c>
      <c r="Q51" s="23">
        <f>8*P51-O51-F51</f>
        <v>124.8</v>
      </c>
      <c r="R51" s="23"/>
      <c r="S51" s="21"/>
      <c r="T51" s="21"/>
      <c r="U51" s="21">
        <f t="shared" si="16"/>
        <v>8</v>
      </c>
      <c r="V51" s="21">
        <f t="shared" si="17"/>
        <v>0</v>
      </c>
      <c r="W51" s="21">
        <v>9.8000000000000007</v>
      </c>
      <c r="X51" s="21">
        <v>10.199999999999999</v>
      </c>
      <c r="Y51" s="21">
        <v>13.2</v>
      </c>
      <c r="Z51" s="21">
        <v>16</v>
      </c>
      <c r="AA51" s="21">
        <v>15.4</v>
      </c>
      <c r="AB51" s="21">
        <v>12.6</v>
      </c>
      <c r="AC51" s="21">
        <v>12.2</v>
      </c>
      <c r="AD51" s="21">
        <v>21.8</v>
      </c>
      <c r="AE51" s="24" t="s">
        <v>98</v>
      </c>
      <c r="AF51" s="21">
        <f t="shared" si="19"/>
        <v>49.92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99</v>
      </c>
      <c r="B52" s="1" t="s">
        <v>36</v>
      </c>
      <c r="C52" s="1">
        <v>205.42099999999999</v>
      </c>
      <c r="D52" s="1">
        <v>1686.096</v>
      </c>
      <c r="E52" s="1">
        <v>408.06700000000001</v>
      </c>
      <c r="F52" s="1">
        <v>389.46800000000002</v>
      </c>
      <c r="G52" s="8">
        <v>1</v>
      </c>
      <c r="H52" s="1">
        <v>50</v>
      </c>
      <c r="I52" s="1" t="s">
        <v>37</v>
      </c>
      <c r="J52" s="1"/>
      <c r="K52" s="1">
        <v>438.88400000000001</v>
      </c>
      <c r="L52" s="1">
        <f t="shared" si="13"/>
        <v>-30.817000000000007</v>
      </c>
      <c r="M52" s="1">
        <f t="shared" si="14"/>
        <v>375.68299999999999</v>
      </c>
      <c r="N52" s="1">
        <v>32.384</v>
      </c>
      <c r="O52" s="1">
        <v>249.30871999999999</v>
      </c>
      <c r="P52" s="1">
        <f t="shared" si="15"/>
        <v>75.136600000000001</v>
      </c>
      <c r="Q52" s="5">
        <f t="shared" si="18"/>
        <v>187.72588000000002</v>
      </c>
      <c r="R52" s="5"/>
      <c r="S52" s="1"/>
      <c r="T52" s="1"/>
      <c r="U52" s="1">
        <f t="shared" si="16"/>
        <v>11</v>
      </c>
      <c r="V52" s="1">
        <f t="shared" si="17"/>
        <v>8.5015387973371173</v>
      </c>
      <c r="W52" s="1">
        <v>69.343599999999995</v>
      </c>
      <c r="X52" s="1">
        <v>67.763999999999996</v>
      </c>
      <c r="Y52" s="1">
        <v>69.160799999999995</v>
      </c>
      <c r="Z52" s="1">
        <v>75.1524</v>
      </c>
      <c r="AA52" s="1">
        <v>74.402599999999993</v>
      </c>
      <c r="AB52" s="1">
        <v>77.968600000000009</v>
      </c>
      <c r="AC52" s="1">
        <v>86.488399999999999</v>
      </c>
      <c r="AD52" s="1">
        <v>83.328400000000002</v>
      </c>
      <c r="AE52" s="1"/>
      <c r="AF52" s="1">
        <f t="shared" si="19"/>
        <v>187.72588000000002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100</v>
      </c>
      <c r="B53" s="1" t="s">
        <v>41</v>
      </c>
      <c r="C53" s="1">
        <v>106</v>
      </c>
      <c r="D53" s="1">
        <v>520</v>
      </c>
      <c r="E53" s="1">
        <v>202</v>
      </c>
      <c r="F53" s="1">
        <v>401</v>
      </c>
      <c r="G53" s="8">
        <v>0.1</v>
      </c>
      <c r="H53" s="1">
        <v>730</v>
      </c>
      <c r="I53" s="1" t="s">
        <v>37</v>
      </c>
      <c r="J53" s="1"/>
      <c r="K53" s="1">
        <v>205</v>
      </c>
      <c r="L53" s="1">
        <f t="shared" si="13"/>
        <v>-3</v>
      </c>
      <c r="M53" s="1">
        <f t="shared" si="14"/>
        <v>202</v>
      </c>
      <c r="N53" s="1"/>
      <c r="O53" s="1">
        <v>147.60000000000011</v>
      </c>
      <c r="P53" s="1">
        <f t="shared" si="15"/>
        <v>40.4</v>
      </c>
      <c r="Q53" s="5"/>
      <c r="R53" s="5"/>
      <c r="S53" s="1"/>
      <c r="T53" s="1"/>
      <c r="U53" s="1">
        <f t="shared" si="16"/>
        <v>13.579207920792083</v>
      </c>
      <c r="V53" s="1">
        <f t="shared" si="17"/>
        <v>13.579207920792083</v>
      </c>
      <c r="W53" s="1">
        <v>51.2</v>
      </c>
      <c r="X53" s="1">
        <v>54.2</v>
      </c>
      <c r="Y53" s="1">
        <v>50.2</v>
      </c>
      <c r="Z53" s="1">
        <v>44.6</v>
      </c>
      <c r="AA53" s="1">
        <v>27</v>
      </c>
      <c r="AB53" s="1">
        <v>40</v>
      </c>
      <c r="AC53" s="1">
        <v>27.6</v>
      </c>
      <c r="AD53" s="1">
        <v>0</v>
      </c>
      <c r="AE53" s="1" t="s">
        <v>57</v>
      </c>
      <c r="AF53" s="1">
        <f t="shared" si="1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101</v>
      </c>
      <c r="B54" s="1" t="s">
        <v>36</v>
      </c>
      <c r="C54" s="1">
        <v>463.36099999999999</v>
      </c>
      <c r="D54" s="1">
        <v>2192.1419999999998</v>
      </c>
      <c r="E54" s="1">
        <v>737.23299999999995</v>
      </c>
      <c r="F54" s="1">
        <v>1259.258</v>
      </c>
      <c r="G54" s="8">
        <v>1</v>
      </c>
      <c r="H54" s="1">
        <v>50</v>
      </c>
      <c r="I54" s="1" t="s">
        <v>37</v>
      </c>
      <c r="J54" s="1"/>
      <c r="K54" s="1">
        <v>789.12599999999998</v>
      </c>
      <c r="L54" s="1">
        <f t="shared" si="13"/>
        <v>-51.893000000000029</v>
      </c>
      <c r="M54" s="1">
        <f t="shared" si="14"/>
        <v>737.23299999999995</v>
      </c>
      <c r="N54" s="1"/>
      <c r="O54" s="1">
        <v>302.20319999999998</v>
      </c>
      <c r="P54" s="1">
        <f t="shared" si="15"/>
        <v>147.44659999999999</v>
      </c>
      <c r="Q54" s="5">
        <f t="shared" si="18"/>
        <v>60.451399999999921</v>
      </c>
      <c r="R54" s="5"/>
      <c r="S54" s="1"/>
      <c r="T54" s="1"/>
      <c r="U54" s="1">
        <f t="shared" si="16"/>
        <v>11</v>
      </c>
      <c r="V54" s="1">
        <f t="shared" si="17"/>
        <v>10.590011570290534</v>
      </c>
      <c r="W54" s="1">
        <v>151.10159999999999</v>
      </c>
      <c r="X54" s="1">
        <v>157.7474</v>
      </c>
      <c r="Y54" s="1">
        <v>157.51660000000001</v>
      </c>
      <c r="Z54" s="1">
        <v>152.10900000000001</v>
      </c>
      <c r="AA54" s="1">
        <v>154.05619999999999</v>
      </c>
      <c r="AB54" s="1">
        <v>151.9522</v>
      </c>
      <c r="AC54" s="1">
        <v>165.46979999999999</v>
      </c>
      <c r="AD54" s="1">
        <v>167.49860000000001</v>
      </c>
      <c r="AE54" s="1"/>
      <c r="AF54" s="1">
        <f t="shared" si="19"/>
        <v>60.451399999999921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102</v>
      </c>
      <c r="B55" s="1" t="s">
        <v>36</v>
      </c>
      <c r="C55" s="1">
        <v>110.624</v>
      </c>
      <c r="D55" s="1">
        <v>163.749</v>
      </c>
      <c r="E55" s="1">
        <v>93.701999999999998</v>
      </c>
      <c r="F55" s="1">
        <v>146.35499999999999</v>
      </c>
      <c r="G55" s="8">
        <v>1</v>
      </c>
      <c r="H55" s="1">
        <v>50</v>
      </c>
      <c r="I55" s="1" t="s">
        <v>37</v>
      </c>
      <c r="J55" s="1"/>
      <c r="K55" s="1">
        <v>140.85</v>
      </c>
      <c r="L55" s="1">
        <f t="shared" si="13"/>
        <v>-47.147999999999996</v>
      </c>
      <c r="M55" s="1">
        <f t="shared" si="14"/>
        <v>93.701999999999998</v>
      </c>
      <c r="N55" s="1"/>
      <c r="O55" s="1">
        <v>6.365599999999958</v>
      </c>
      <c r="P55" s="1">
        <f t="shared" si="15"/>
        <v>18.740400000000001</v>
      </c>
      <c r="Q55" s="5">
        <f t="shared" si="18"/>
        <v>53.423800000000057</v>
      </c>
      <c r="R55" s="5"/>
      <c r="S55" s="1"/>
      <c r="T55" s="1"/>
      <c r="U55" s="1">
        <f t="shared" si="16"/>
        <v>10.999999999999998</v>
      </c>
      <c r="V55" s="1">
        <f t="shared" si="17"/>
        <v>8.1492710934665169</v>
      </c>
      <c r="W55" s="1">
        <v>17.9496</v>
      </c>
      <c r="X55" s="1">
        <v>21.0702</v>
      </c>
      <c r="Y55" s="1">
        <v>11.340999999999999</v>
      </c>
      <c r="Z55" s="1">
        <v>11.035600000000001</v>
      </c>
      <c r="AA55" s="1">
        <v>22.101800000000001</v>
      </c>
      <c r="AB55" s="1">
        <v>31.567599999999999</v>
      </c>
      <c r="AC55" s="1">
        <v>13.223000000000001</v>
      </c>
      <c r="AD55" s="1">
        <v>-0.81640000000000001</v>
      </c>
      <c r="AE55" s="1"/>
      <c r="AF55" s="1">
        <f t="shared" si="19"/>
        <v>53.423800000000057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3" t="s">
        <v>103</v>
      </c>
      <c r="B56" s="13" t="s">
        <v>41</v>
      </c>
      <c r="C56" s="13">
        <v>104</v>
      </c>
      <c r="D56" s="13">
        <v>43</v>
      </c>
      <c r="E56" s="20">
        <v>110</v>
      </c>
      <c r="F56" s="20">
        <v>27</v>
      </c>
      <c r="G56" s="14">
        <v>0</v>
      </c>
      <c r="H56" s="13" t="e">
        <v>#N/A</v>
      </c>
      <c r="I56" s="13" t="s">
        <v>48</v>
      </c>
      <c r="J56" s="13" t="s">
        <v>104</v>
      </c>
      <c r="K56" s="13">
        <v>109</v>
      </c>
      <c r="L56" s="13">
        <f t="shared" si="13"/>
        <v>1</v>
      </c>
      <c r="M56" s="13">
        <f t="shared" si="14"/>
        <v>110</v>
      </c>
      <c r="N56" s="13"/>
      <c r="O56" s="13">
        <v>0</v>
      </c>
      <c r="P56" s="13">
        <f t="shared" si="15"/>
        <v>22</v>
      </c>
      <c r="Q56" s="15"/>
      <c r="R56" s="15"/>
      <c r="S56" s="13"/>
      <c r="T56" s="13"/>
      <c r="U56" s="13">
        <f t="shared" si="16"/>
        <v>1.2272727272727273</v>
      </c>
      <c r="V56" s="13">
        <f t="shared" si="17"/>
        <v>1.2272727272727273</v>
      </c>
      <c r="W56" s="13">
        <v>24</v>
      </c>
      <c r="X56" s="13">
        <v>24.8</v>
      </c>
      <c r="Y56" s="13">
        <v>19.2</v>
      </c>
      <c r="Z56" s="13">
        <v>22</v>
      </c>
      <c r="AA56" s="13">
        <v>24.4</v>
      </c>
      <c r="AB56" s="13">
        <v>17</v>
      </c>
      <c r="AC56" s="13">
        <v>17.399999999999999</v>
      </c>
      <c r="AD56" s="13">
        <v>28.2</v>
      </c>
      <c r="AE56" s="13"/>
      <c r="AF56" s="13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105</v>
      </c>
      <c r="B57" s="1" t="s">
        <v>41</v>
      </c>
      <c r="C57" s="1">
        <v>143</v>
      </c>
      <c r="D57" s="1">
        <v>420</v>
      </c>
      <c r="E57" s="1">
        <v>192</v>
      </c>
      <c r="F57" s="1">
        <v>349</v>
      </c>
      <c r="G57" s="8">
        <v>0.1</v>
      </c>
      <c r="H57" s="1">
        <v>730</v>
      </c>
      <c r="I57" s="1" t="s">
        <v>37</v>
      </c>
      <c r="J57" s="1"/>
      <c r="K57" s="1">
        <v>194</v>
      </c>
      <c r="L57" s="1">
        <f t="shared" si="13"/>
        <v>-2</v>
      </c>
      <c r="M57" s="1">
        <f t="shared" si="14"/>
        <v>192</v>
      </c>
      <c r="N57" s="1"/>
      <c r="O57" s="1">
        <v>56.200000000000053</v>
      </c>
      <c r="P57" s="1">
        <f t="shared" si="15"/>
        <v>38.4</v>
      </c>
      <c r="Q57" s="5">
        <f t="shared" ref="Q57:Q87" si="20">11*P57-O57-F57</f>
        <v>17.199999999999932</v>
      </c>
      <c r="R57" s="5"/>
      <c r="S57" s="1"/>
      <c r="T57" s="1"/>
      <c r="U57" s="1">
        <f t="shared" si="16"/>
        <v>11</v>
      </c>
      <c r="V57" s="1">
        <f t="shared" si="17"/>
        <v>10.552083333333336</v>
      </c>
      <c r="W57" s="1">
        <v>47.6</v>
      </c>
      <c r="X57" s="1">
        <v>47.6</v>
      </c>
      <c r="Y57" s="1">
        <v>48.2</v>
      </c>
      <c r="Z57" s="1">
        <v>44</v>
      </c>
      <c r="AA57" s="1">
        <v>20</v>
      </c>
      <c r="AB57" s="1">
        <v>20</v>
      </c>
      <c r="AC57" s="1">
        <v>13.8</v>
      </c>
      <c r="AD57" s="1">
        <v>0</v>
      </c>
      <c r="AE57" s="1" t="s">
        <v>57</v>
      </c>
      <c r="AF57" s="1">
        <f t="shared" ref="AF57:AF87" si="21">G57*Q57</f>
        <v>1.7199999999999933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106</v>
      </c>
      <c r="B58" s="1" t="s">
        <v>41</v>
      </c>
      <c r="C58" s="1">
        <v>240</v>
      </c>
      <c r="D58" s="1">
        <v>700</v>
      </c>
      <c r="E58" s="1">
        <v>348</v>
      </c>
      <c r="F58" s="1">
        <v>576</v>
      </c>
      <c r="G58" s="8">
        <v>0.4</v>
      </c>
      <c r="H58" s="1">
        <v>50</v>
      </c>
      <c r="I58" s="1" t="s">
        <v>37</v>
      </c>
      <c r="J58" s="1"/>
      <c r="K58" s="1">
        <v>422</v>
      </c>
      <c r="L58" s="1">
        <f t="shared" si="13"/>
        <v>-74</v>
      </c>
      <c r="M58" s="1">
        <f t="shared" si="14"/>
        <v>348</v>
      </c>
      <c r="N58" s="1"/>
      <c r="O58" s="1">
        <v>687.60000000000014</v>
      </c>
      <c r="P58" s="1">
        <f t="shared" si="15"/>
        <v>69.599999999999994</v>
      </c>
      <c r="Q58" s="5"/>
      <c r="R58" s="5"/>
      <c r="S58" s="1"/>
      <c r="T58" s="1"/>
      <c r="U58" s="1">
        <f t="shared" si="16"/>
        <v>18.155172413793107</v>
      </c>
      <c r="V58" s="1">
        <f t="shared" si="17"/>
        <v>18.155172413793107</v>
      </c>
      <c r="W58" s="1">
        <v>108.2</v>
      </c>
      <c r="X58" s="1">
        <v>101.8</v>
      </c>
      <c r="Y58" s="1">
        <v>59.2</v>
      </c>
      <c r="Z58" s="1">
        <v>47.8</v>
      </c>
      <c r="AA58" s="1">
        <v>77.2</v>
      </c>
      <c r="AB58" s="1">
        <v>90.8</v>
      </c>
      <c r="AC58" s="1">
        <v>59.2</v>
      </c>
      <c r="AD58" s="1">
        <v>50.8</v>
      </c>
      <c r="AE58" s="1" t="s">
        <v>107</v>
      </c>
      <c r="AF58" s="1">
        <f t="shared" si="21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108</v>
      </c>
      <c r="B59" s="1" t="s">
        <v>41</v>
      </c>
      <c r="C59" s="1">
        <v>980</v>
      </c>
      <c r="D59" s="1">
        <v>1700</v>
      </c>
      <c r="E59" s="1">
        <v>1212</v>
      </c>
      <c r="F59" s="1">
        <v>1337</v>
      </c>
      <c r="G59" s="8">
        <v>0.4</v>
      </c>
      <c r="H59" s="1">
        <v>40</v>
      </c>
      <c r="I59" s="1" t="s">
        <v>37</v>
      </c>
      <c r="J59" s="1"/>
      <c r="K59" s="1">
        <v>1315</v>
      </c>
      <c r="L59" s="1">
        <f t="shared" si="13"/>
        <v>-103</v>
      </c>
      <c r="M59" s="1">
        <f t="shared" si="14"/>
        <v>1212</v>
      </c>
      <c r="N59" s="1"/>
      <c r="O59" s="1">
        <v>202.78</v>
      </c>
      <c r="P59" s="1">
        <f t="shared" si="15"/>
        <v>242.4</v>
      </c>
      <c r="Q59" s="5">
        <f t="shared" si="20"/>
        <v>1126.6199999999999</v>
      </c>
      <c r="R59" s="5"/>
      <c r="S59" s="1"/>
      <c r="T59" s="1"/>
      <c r="U59" s="1">
        <f t="shared" si="16"/>
        <v>10.999999999999998</v>
      </c>
      <c r="V59" s="1">
        <f t="shared" si="17"/>
        <v>6.3522277227722768</v>
      </c>
      <c r="W59" s="1">
        <v>215.4</v>
      </c>
      <c r="X59" s="1">
        <v>225</v>
      </c>
      <c r="Y59" s="1">
        <v>227.6</v>
      </c>
      <c r="Z59" s="1">
        <v>237</v>
      </c>
      <c r="AA59" s="1">
        <v>248</v>
      </c>
      <c r="AB59" s="1">
        <v>210.6</v>
      </c>
      <c r="AC59" s="1">
        <v>248.4</v>
      </c>
      <c r="AD59" s="1">
        <v>254</v>
      </c>
      <c r="AE59" s="1"/>
      <c r="AF59" s="1">
        <f t="shared" si="21"/>
        <v>450.64799999999997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109</v>
      </c>
      <c r="B60" s="1" t="s">
        <v>41</v>
      </c>
      <c r="C60" s="1">
        <v>727</v>
      </c>
      <c r="D60" s="1">
        <v>1107</v>
      </c>
      <c r="E60" s="1">
        <v>889</v>
      </c>
      <c r="F60" s="1">
        <v>793</v>
      </c>
      <c r="G60" s="8">
        <v>0.4</v>
      </c>
      <c r="H60" s="1">
        <v>40</v>
      </c>
      <c r="I60" s="1" t="s">
        <v>37</v>
      </c>
      <c r="J60" s="1"/>
      <c r="K60" s="1">
        <v>1008</v>
      </c>
      <c r="L60" s="1">
        <f t="shared" si="13"/>
        <v>-119</v>
      </c>
      <c r="M60" s="1">
        <f t="shared" si="14"/>
        <v>889</v>
      </c>
      <c r="N60" s="1"/>
      <c r="O60" s="1">
        <v>120.11000000000131</v>
      </c>
      <c r="P60" s="1">
        <f t="shared" si="15"/>
        <v>177.8</v>
      </c>
      <c r="Q60" s="5">
        <f t="shared" si="20"/>
        <v>1042.6899999999989</v>
      </c>
      <c r="R60" s="5"/>
      <c r="S60" s="1"/>
      <c r="T60" s="1"/>
      <c r="U60" s="1">
        <f t="shared" si="16"/>
        <v>11</v>
      </c>
      <c r="V60" s="1">
        <f t="shared" si="17"/>
        <v>5.1356017997750349</v>
      </c>
      <c r="W60" s="1">
        <v>143.80000000000001</v>
      </c>
      <c r="X60" s="1">
        <v>149.19999999999999</v>
      </c>
      <c r="Y60" s="1">
        <v>152</v>
      </c>
      <c r="Z60" s="1">
        <v>154.19999999999999</v>
      </c>
      <c r="AA60" s="1">
        <v>173</v>
      </c>
      <c r="AB60" s="1">
        <v>153</v>
      </c>
      <c r="AC60" s="1">
        <v>160.4</v>
      </c>
      <c r="AD60" s="1">
        <v>171</v>
      </c>
      <c r="AE60" s="1"/>
      <c r="AF60" s="1">
        <f t="shared" si="21"/>
        <v>417.07599999999957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110</v>
      </c>
      <c r="B61" s="1" t="s">
        <v>36</v>
      </c>
      <c r="C61" s="1">
        <v>722.25699999999995</v>
      </c>
      <c r="D61" s="1">
        <v>1814.0709999999999</v>
      </c>
      <c r="E61" s="1">
        <v>443.03800000000001</v>
      </c>
      <c r="F61" s="1">
        <v>915.44799999999998</v>
      </c>
      <c r="G61" s="8">
        <v>1</v>
      </c>
      <c r="H61" s="1">
        <v>40</v>
      </c>
      <c r="I61" s="1" t="s">
        <v>37</v>
      </c>
      <c r="J61" s="1"/>
      <c r="K61" s="1">
        <v>458.23599999999999</v>
      </c>
      <c r="L61" s="1">
        <f t="shared" si="13"/>
        <v>-15.197999999999979</v>
      </c>
      <c r="M61" s="1">
        <f t="shared" si="14"/>
        <v>443.03800000000001</v>
      </c>
      <c r="N61" s="1"/>
      <c r="O61" s="1">
        <v>0</v>
      </c>
      <c r="P61" s="1">
        <f t="shared" si="15"/>
        <v>88.607600000000005</v>
      </c>
      <c r="Q61" s="5">
        <f t="shared" si="20"/>
        <v>59.23560000000009</v>
      </c>
      <c r="R61" s="5"/>
      <c r="S61" s="1"/>
      <c r="T61" s="1"/>
      <c r="U61" s="1">
        <f t="shared" si="16"/>
        <v>11</v>
      </c>
      <c r="V61" s="1">
        <f t="shared" si="17"/>
        <v>10.331483981058057</v>
      </c>
      <c r="W61" s="1">
        <v>78.955999999999989</v>
      </c>
      <c r="X61" s="1">
        <v>119.309</v>
      </c>
      <c r="Y61" s="1">
        <v>126.1858</v>
      </c>
      <c r="Z61" s="1">
        <v>115.1648</v>
      </c>
      <c r="AA61" s="1">
        <v>139.37960000000001</v>
      </c>
      <c r="AB61" s="1">
        <v>102.35939999999999</v>
      </c>
      <c r="AC61" s="1">
        <v>101.87260000000001</v>
      </c>
      <c r="AD61" s="1">
        <v>111.95659999999999</v>
      </c>
      <c r="AE61" s="1"/>
      <c r="AF61" s="1">
        <f t="shared" si="21"/>
        <v>59.23560000000009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111</v>
      </c>
      <c r="B62" s="1" t="s">
        <v>36</v>
      </c>
      <c r="C62" s="1">
        <v>428.036</v>
      </c>
      <c r="D62" s="1">
        <v>601.26300000000003</v>
      </c>
      <c r="E62" s="1">
        <v>280.27999999999997</v>
      </c>
      <c r="F62" s="1">
        <v>723.16399999999999</v>
      </c>
      <c r="G62" s="8">
        <v>1</v>
      </c>
      <c r="H62" s="1">
        <v>40</v>
      </c>
      <c r="I62" s="1" t="s">
        <v>37</v>
      </c>
      <c r="J62" s="1"/>
      <c r="K62" s="1">
        <v>272.15600000000001</v>
      </c>
      <c r="L62" s="1">
        <f t="shared" si="13"/>
        <v>8.1239999999999668</v>
      </c>
      <c r="M62" s="1">
        <f t="shared" si="14"/>
        <v>280.27999999999997</v>
      </c>
      <c r="N62" s="1"/>
      <c r="O62" s="1">
        <v>0</v>
      </c>
      <c r="P62" s="1">
        <f t="shared" si="15"/>
        <v>56.055999999999997</v>
      </c>
      <c r="Q62" s="5"/>
      <c r="R62" s="5"/>
      <c r="S62" s="1"/>
      <c r="T62" s="1"/>
      <c r="U62" s="1">
        <f t="shared" si="16"/>
        <v>12.90074211502783</v>
      </c>
      <c r="V62" s="1">
        <f t="shared" si="17"/>
        <v>12.90074211502783</v>
      </c>
      <c r="W62" s="1">
        <v>56.833000000000013</v>
      </c>
      <c r="X62" s="1">
        <v>88.871600000000001</v>
      </c>
      <c r="Y62" s="1">
        <v>99.667999999999992</v>
      </c>
      <c r="Z62" s="1">
        <v>90.002800000000008</v>
      </c>
      <c r="AA62" s="1">
        <v>94.644000000000005</v>
      </c>
      <c r="AB62" s="1">
        <v>65.904399999999995</v>
      </c>
      <c r="AC62" s="1">
        <v>85.462999999999994</v>
      </c>
      <c r="AD62" s="1">
        <v>93.891999999999996</v>
      </c>
      <c r="AE62" s="1"/>
      <c r="AF62" s="1">
        <f t="shared" si="21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112</v>
      </c>
      <c r="B63" s="1" t="s">
        <v>36</v>
      </c>
      <c r="C63" s="1">
        <v>499.58</v>
      </c>
      <c r="D63" s="1">
        <v>1596.9</v>
      </c>
      <c r="E63" s="1">
        <v>341.32799999999997</v>
      </c>
      <c r="F63" s="1">
        <v>778.08399999999995</v>
      </c>
      <c r="G63" s="8">
        <v>1</v>
      </c>
      <c r="H63" s="1">
        <v>40</v>
      </c>
      <c r="I63" s="1" t="s">
        <v>37</v>
      </c>
      <c r="J63" s="1"/>
      <c r="K63" s="1">
        <v>372.238</v>
      </c>
      <c r="L63" s="1">
        <f t="shared" si="13"/>
        <v>-30.910000000000025</v>
      </c>
      <c r="M63" s="1">
        <f t="shared" si="14"/>
        <v>341.32799999999997</v>
      </c>
      <c r="N63" s="1"/>
      <c r="O63" s="1">
        <v>0</v>
      </c>
      <c r="P63" s="1">
        <f t="shared" si="15"/>
        <v>68.265599999999992</v>
      </c>
      <c r="Q63" s="5"/>
      <c r="R63" s="5"/>
      <c r="S63" s="1"/>
      <c r="T63" s="1"/>
      <c r="U63" s="1">
        <f t="shared" si="16"/>
        <v>11.397892935827123</v>
      </c>
      <c r="V63" s="1">
        <f t="shared" si="17"/>
        <v>11.397892935827123</v>
      </c>
      <c r="W63" s="1">
        <v>67.854399999999998</v>
      </c>
      <c r="X63" s="1">
        <v>100.806</v>
      </c>
      <c r="Y63" s="1">
        <v>112.97620000000001</v>
      </c>
      <c r="Z63" s="1">
        <v>102.044</v>
      </c>
      <c r="AA63" s="1">
        <v>109.6696</v>
      </c>
      <c r="AB63" s="1">
        <v>76.259600000000006</v>
      </c>
      <c r="AC63" s="1">
        <v>90.748400000000004</v>
      </c>
      <c r="AD63" s="1">
        <v>105.4922</v>
      </c>
      <c r="AE63" s="1"/>
      <c r="AF63" s="1">
        <f t="shared" si="21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113</v>
      </c>
      <c r="B64" s="1" t="s">
        <v>36</v>
      </c>
      <c r="C64" s="1">
        <v>89.034999999999997</v>
      </c>
      <c r="D64" s="1">
        <v>178.95599999999999</v>
      </c>
      <c r="E64" s="1">
        <v>107.81</v>
      </c>
      <c r="F64" s="1">
        <v>137.24299999999999</v>
      </c>
      <c r="G64" s="8">
        <v>1</v>
      </c>
      <c r="H64" s="1">
        <v>30</v>
      </c>
      <c r="I64" s="1" t="s">
        <v>37</v>
      </c>
      <c r="J64" s="1"/>
      <c r="K64" s="1">
        <v>109.878</v>
      </c>
      <c r="L64" s="1">
        <f t="shared" si="13"/>
        <v>-2.0679999999999978</v>
      </c>
      <c r="M64" s="1">
        <f t="shared" si="14"/>
        <v>107.81</v>
      </c>
      <c r="N64" s="1"/>
      <c r="O64" s="1">
        <v>56.79140000000001</v>
      </c>
      <c r="P64" s="1">
        <f t="shared" si="15"/>
        <v>21.562000000000001</v>
      </c>
      <c r="Q64" s="5">
        <f t="shared" si="20"/>
        <v>43.147600000000011</v>
      </c>
      <c r="R64" s="5"/>
      <c r="S64" s="1"/>
      <c r="T64" s="1"/>
      <c r="U64" s="1">
        <f t="shared" si="16"/>
        <v>11</v>
      </c>
      <c r="V64" s="1">
        <f t="shared" si="17"/>
        <v>8.9989054818662453</v>
      </c>
      <c r="W64" s="1">
        <v>22.267399999999999</v>
      </c>
      <c r="X64" s="1">
        <v>21.055599999999998</v>
      </c>
      <c r="Y64" s="1">
        <v>22.081600000000002</v>
      </c>
      <c r="Z64" s="1">
        <v>24.3872</v>
      </c>
      <c r="AA64" s="1">
        <v>22.306799999999999</v>
      </c>
      <c r="AB64" s="1">
        <v>20.6706</v>
      </c>
      <c r="AC64" s="1">
        <v>18.395199999999999</v>
      </c>
      <c r="AD64" s="1">
        <v>20.353000000000002</v>
      </c>
      <c r="AE64" s="1" t="s">
        <v>80</v>
      </c>
      <c r="AF64" s="1">
        <f t="shared" si="21"/>
        <v>43.147600000000011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114</v>
      </c>
      <c r="B65" s="1" t="s">
        <v>41</v>
      </c>
      <c r="C65" s="1">
        <v>256</v>
      </c>
      <c r="D65" s="1">
        <v>154</v>
      </c>
      <c r="E65" s="1">
        <v>102</v>
      </c>
      <c r="F65" s="1">
        <v>142</v>
      </c>
      <c r="G65" s="8">
        <v>0.6</v>
      </c>
      <c r="H65" s="1">
        <v>60</v>
      </c>
      <c r="I65" s="12" t="s">
        <v>115</v>
      </c>
      <c r="J65" s="1"/>
      <c r="K65" s="1">
        <v>104</v>
      </c>
      <c r="L65" s="1">
        <f t="shared" si="13"/>
        <v>-2</v>
      </c>
      <c r="M65" s="1">
        <f t="shared" si="14"/>
        <v>102</v>
      </c>
      <c r="N65" s="1"/>
      <c r="O65" s="1">
        <v>29.199999999999989</v>
      </c>
      <c r="P65" s="1">
        <f t="shared" si="15"/>
        <v>20.399999999999999</v>
      </c>
      <c r="Q65" s="5">
        <f t="shared" si="20"/>
        <v>53.199999999999989</v>
      </c>
      <c r="R65" s="5"/>
      <c r="S65" s="1"/>
      <c r="T65" s="1"/>
      <c r="U65" s="1">
        <f t="shared" si="16"/>
        <v>11</v>
      </c>
      <c r="V65" s="1">
        <f t="shared" si="17"/>
        <v>8.3921568627450984</v>
      </c>
      <c r="W65" s="1">
        <v>20.2</v>
      </c>
      <c r="X65" s="1">
        <v>20.8</v>
      </c>
      <c r="Y65" s="1">
        <v>16.600000000000001</v>
      </c>
      <c r="Z65" s="1">
        <v>27.6</v>
      </c>
      <c r="AA65" s="1">
        <v>32.799999999999997</v>
      </c>
      <c r="AB65" s="1">
        <v>33.4</v>
      </c>
      <c r="AC65" s="1">
        <v>27.8</v>
      </c>
      <c r="AD65" s="1">
        <v>8.6</v>
      </c>
      <c r="AE65" s="1" t="s">
        <v>107</v>
      </c>
      <c r="AF65" s="1">
        <f t="shared" si="21"/>
        <v>31.919999999999991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104</v>
      </c>
      <c r="B66" s="1" t="s">
        <v>41</v>
      </c>
      <c r="C66" s="1"/>
      <c r="D66" s="1">
        <v>150</v>
      </c>
      <c r="E66" s="20">
        <f>28+E56</f>
        <v>138</v>
      </c>
      <c r="F66" s="20">
        <f>112+F56</f>
        <v>139</v>
      </c>
      <c r="G66" s="8">
        <v>0.35</v>
      </c>
      <c r="H66" s="1">
        <v>50</v>
      </c>
      <c r="I66" s="1" t="s">
        <v>37</v>
      </c>
      <c r="J66" s="1"/>
      <c r="K66" s="1">
        <v>28</v>
      </c>
      <c r="L66" s="1">
        <f t="shared" si="13"/>
        <v>110</v>
      </c>
      <c r="M66" s="1">
        <f t="shared" si="14"/>
        <v>138</v>
      </c>
      <c r="N66" s="1"/>
      <c r="O66" s="1">
        <v>56.800000000000011</v>
      </c>
      <c r="P66" s="1">
        <f t="shared" si="15"/>
        <v>27.6</v>
      </c>
      <c r="Q66" s="5">
        <f t="shared" si="20"/>
        <v>107.80000000000001</v>
      </c>
      <c r="R66" s="5"/>
      <c r="S66" s="1"/>
      <c r="T66" s="1"/>
      <c r="U66" s="1">
        <f t="shared" si="16"/>
        <v>11</v>
      </c>
      <c r="V66" s="1">
        <f t="shared" si="17"/>
        <v>7.0942028985507246</v>
      </c>
      <c r="W66" s="1">
        <v>24.6</v>
      </c>
      <c r="X66" s="1">
        <v>24.8</v>
      </c>
      <c r="Y66" s="1">
        <v>19.399999999999999</v>
      </c>
      <c r="Z66" s="1">
        <v>22.2</v>
      </c>
      <c r="AA66" s="1">
        <v>24.4</v>
      </c>
      <c r="AB66" s="1">
        <v>17</v>
      </c>
      <c r="AC66" s="1">
        <v>15.8</v>
      </c>
      <c r="AD66" s="1">
        <v>26.6</v>
      </c>
      <c r="AE66" s="1"/>
      <c r="AF66" s="1">
        <f t="shared" si="21"/>
        <v>37.730000000000004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116</v>
      </c>
      <c r="B67" s="1" t="s">
        <v>41</v>
      </c>
      <c r="C67" s="1">
        <v>253</v>
      </c>
      <c r="D67" s="1">
        <v>2752</v>
      </c>
      <c r="E67" s="1">
        <v>382</v>
      </c>
      <c r="F67" s="1">
        <v>470</v>
      </c>
      <c r="G67" s="8">
        <v>0.37</v>
      </c>
      <c r="H67" s="1">
        <v>50</v>
      </c>
      <c r="I67" s="1" t="s">
        <v>37</v>
      </c>
      <c r="J67" s="1"/>
      <c r="K67" s="1">
        <v>395</v>
      </c>
      <c r="L67" s="1">
        <f t="shared" si="13"/>
        <v>-13</v>
      </c>
      <c r="M67" s="1">
        <f t="shared" si="14"/>
        <v>382</v>
      </c>
      <c r="N67" s="1"/>
      <c r="O67" s="1">
        <v>378.89599999999967</v>
      </c>
      <c r="P67" s="1">
        <f t="shared" si="15"/>
        <v>76.400000000000006</v>
      </c>
      <c r="Q67" s="5"/>
      <c r="R67" s="5"/>
      <c r="S67" s="1"/>
      <c r="T67" s="1"/>
      <c r="U67" s="1">
        <f t="shared" si="16"/>
        <v>11.111204188481672</v>
      </c>
      <c r="V67" s="1">
        <f t="shared" si="17"/>
        <v>11.111204188481672</v>
      </c>
      <c r="W67" s="1">
        <v>79.599999999999994</v>
      </c>
      <c r="X67" s="1">
        <v>75.2</v>
      </c>
      <c r="Y67" s="1">
        <v>83.6</v>
      </c>
      <c r="Z67" s="1">
        <v>88.8</v>
      </c>
      <c r="AA67" s="1">
        <v>76.400000000000006</v>
      </c>
      <c r="AB67" s="1">
        <v>87.881</v>
      </c>
      <c r="AC67" s="1">
        <v>97.4</v>
      </c>
      <c r="AD67" s="1">
        <v>118.6</v>
      </c>
      <c r="AE67" s="1"/>
      <c r="AF67" s="1">
        <f t="shared" si="21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117</v>
      </c>
      <c r="B68" s="1" t="s">
        <v>41</v>
      </c>
      <c r="C68" s="1">
        <v>20</v>
      </c>
      <c r="D68" s="1">
        <v>72</v>
      </c>
      <c r="E68" s="1">
        <v>19</v>
      </c>
      <c r="F68" s="1">
        <v>73</v>
      </c>
      <c r="G68" s="8">
        <v>0.4</v>
      </c>
      <c r="H68" s="1">
        <v>30</v>
      </c>
      <c r="I68" s="1" t="s">
        <v>37</v>
      </c>
      <c r="J68" s="1"/>
      <c r="K68" s="1">
        <v>38</v>
      </c>
      <c r="L68" s="1">
        <f t="shared" si="13"/>
        <v>-19</v>
      </c>
      <c r="M68" s="1">
        <f t="shared" si="14"/>
        <v>19</v>
      </c>
      <c r="N68" s="1"/>
      <c r="O68" s="1">
        <v>41.400000000000013</v>
      </c>
      <c r="P68" s="1">
        <f t="shared" si="15"/>
        <v>3.8</v>
      </c>
      <c r="Q68" s="5"/>
      <c r="R68" s="5"/>
      <c r="S68" s="1"/>
      <c r="T68" s="1"/>
      <c r="U68" s="1">
        <f t="shared" si="16"/>
        <v>30.10526315789474</v>
      </c>
      <c r="V68" s="1">
        <f t="shared" si="17"/>
        <v>30.10526315789474</v>
      </c>
      <c r="W68" s="1">
        <v>10.4</v>
      </c>
      <c r="X68" s="1">
        <v>11</v>
      </c>
      <c r="Y68" s="1">
        <v>3</v>
      </c>
      <c r="Z68" s="1">
        <v>-0.4</v>
      </c>
      <c r="AA68" s="1">
        <v>6.4</v>
      </c>
      <c r="AB68" s="1">
        <v>7</v>
      </c>
      <c r="AC68" s="1">
        <v>3.4</v>
      </c>
      <c r="AD68" s="1">
        <v>4.2</v>
      </c>
      <c r="AE68" s="1" t="s">
        <v>118</v>
      </c>
      <c r="AF68" s="1">
        <f t="shared" si="21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119</v>
      </c>
      <c r="B69" s="1" t="s">
        <v>41</v>
      </c>
      <c r="C69" s="1">
        <v>119.688</v>
      </c>
      <c r="D69" s="1">
        <v>730</v>
      </c>
      <c r="E69" s="1">
        <v>111</v>
      </c>
      <c r="F69" s="1">
        <v>143</v>
      </c>
      <c r="G69" s="8">
        <v>0.6</v>
      </c>
      <c r="H69" s="1">
        <v>55</v>
      </c>
      <c r="I69" s="12" t="s">
        <v>115</v>
      </c>
      <c r="J69" s="1"/>
      <c r="K69" s="1">
        <v>127</v>
      </c>
      <c r="L69" s="1">
        <f t="shared" si="13"/>
        <v>-16</v>
      </c>
      <c r="M69" s="1">
        <f t="shared" si="14"/>
        <v>111</v>
      </c>
      <c r="N69" s="1"/>
      <c r="O69" s="1">
        <v>68.398399999999981</v>
      </c>
      <c r="P69" s="1">
        <f t="shared" si="15"/>
        <v>22.2</v>
      </c>
      <c r="Q69" s="5">
        <f t="shared" si="20"/>
        <v>32.801600000000008</v>
      </c>
      <c r="R69" s="5"/>
      <c r="S69" s="1"/>
      <c r="T69" s="1"/>
      <c r="U69" s="1">
        <f t="shared" si="16"/>
        <v>11</v>
      </c>
      <c r="V69" s="1">
        <f t="shared" si="17"/>
        <v>9.5224504504504495</v>
      </c>
      <c r="W69" s="1">
        <v>23.462399999999999</v>
      </c>
      <c r="X69" s="1">
        <v>16.2624</v>
      </c>
      <c r="Y69" s="1">
        <v>22.8</v>
      </c>
      <c r="Z69" s="1">
        <v>28.8</v>
      </c>
      <c r="AA69" s="1">
        <v>28</v>
      </c>
      <c r="AB69" s="1">
        <v>18</v>
      </c>
      <c r="AC69" s="1">
        <v>16.2</v>
      </c>
      <c r="AD69" s="1">
        <v>11.6</v>
      </c>
      <c r="AE69" s="1" t="s">
        <v>80</v>
      </c>
      <c r="AF69" s="1">
        <f t="shared" si="21"/>
        <v>19.680960000000002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120</v>
      </c>
      <c r="B70" s="1" t="s">
        <v>41</v>
      </c>
      <c r="C70" s="1">
        <v>39</v>
      </c>
      <c r="D70" s="1">
        <v>543</v>
      </c>
      <c r="E70" s="1">
        <v>54</v>
      </c>
      <c r="F70" s="1">
        <v>34</v>
      </c>
      <c r="G70" s="8">
        <v>0.45</v>
      </c>
      <c r="H70" s="1">
        <v>40</v>
      </c>
      <c r="I70" s="1" t="s">
        <v>37</v>
      </c>
      <c r="J70" s="1"/>
      <c r="K70" s="1">
        <v>56</v>
      </c>
      <c r="L70" s="1">
        <f t="shared" ref="L70:L101" si="22">E70-K70</f>
        <v>-2</v>
      </c>
      <c r="M70" s="1">
        <f t="shared" ref="M70:M101" si="23">E70-N70</f>
        <v>54</v>
      </c>
      <c r="N70" s="1"/>
      <c r="O70" s="1">
        <v>77.400000000000006</v>
      </c>
      <c r="P70" s="1">
        <f t="shared" ref="P70:P95" si="24">M70/5</f>
        <v>10.8</v>
      </c>
      <c r="Q70" s="5">
        <f t="shared" si="20"/>
        <v>7.4000000000000057</v>
      </c>
      <c r="R70" s="5"/>
      <c r="S70" s="1"/>
      <c r="T70" s="1"/>
      <c r="U70" s="1">
        <f t="shared" ref="U70:U95" si="25">(F70+O70+Q70)/P70</f>
        <v>11</v>
      </c>
      <c r="V70" s="1">
        <f t="shared" ref="V70:V95" si="26">(F70+O70)/P70</f>
        <v>10.314814814814815</v>
      </c>
      <c r="W70" s="1">
        <v>10.4</v>
      </c>
      <c r="X70" s="1">
        <v>7.8</v>
      </c>
      <c r="Y70" s="1">
        <v>8.4</v>
      </c>
      <c r="Z70" s="1">
        <v>7.4</v>
      </c>
      <c r="AA70" s="1">
        <v>6.8</v>
      </c>
      <c r="AB70" s="1">
        <v>10.199999999999999</v>
      </c>
      <c r="AC70" s="1">
        <v>11.4</v>
      </c>
      <c r="AD70" s="1">
        <v>0.6</v>
      </c>
      <c r="AE70" s="1" t="s">
        <v>121</v>
      </c>
      <c r="AF70" s="1">
        <f t="shared" si="21"/>
        <v>3.3300000000000027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122</v>
      </c>
      <c r="B71" s="1" t="s">
        <v>41</v>
      </c>
      <c r="C71" s="1">
        <v>273</v>
      </c>
      <c r="D71" s="1">
        <v>946</v>
      </c>
      <c r="E71" s="1">
        <v>301</v>
      </c>
      <c r="F71" s="1">
        <v>430</v>
      </c>
      <c r="G71" s="8">
        <v>0.4</v>
      </c>
      <c r="H71" s="1">
        <v>50</v>
      </c>
      <c r="I71" s="12" t="s">
        <v>115</v>
      </c>
      <c r="J71" s="1"/>
      <c r="K71" s="1">
        <v>319</v>
      </c>
      <c r="L71" s="1">
        <f t="shared" si="22"/>
        <v>-18</v>
      </c>
      <c r="M71" s="1">
        <f t="shared" si="23"/>
        <v>289</v>
      </c>
      <c r="N71" s="1">
        <v>12</v>
      </c>
      <c r="O71" s="1">
        <v>172.4</v>
      </c>
      <c r="P71" s="1">
        <f t="shared" si="24"/>
        <v>57.8</v>
      </c>
      <c r="Q71" s="5">
        <f t="shared" si="20"/>
        <v>33.399999999999977</v>
      </c>
      <c r="R71" s="5"/>
      <c r="S71" s="1"/>
      <c r="T71" s="1"/>
      <c r="U71" s="1">
        <f t="shared" si="25"/>
        <v>11</v>
      </c>
      <c r="V71" s="1">
        <f t="shared" si="26"/>
        <v>10.422145328719724</v>
      </c>
      <c r="W71" s="1">
        <v>69.2</v>
      </c>
      <c r="X71" s="1">
        <v>66</v>
      </c>
      <c r="Y71" s="1">
        <v>58.2</v>
      </c>
      <c r="Z71" s="1">
        <v>57.4</v>
      </c>
      <c r="AA71" s="1">
        <v>75.599999999999994</v>
      </c>
      <c r="AB71" s="1">
        <v>87.6</v>
      </c>
      <c r="AC71" s="1">
        <v>56.4</v>
      </c>
      <c r="AD71" s="1">
        <v>46.6</v>
      </c>
      <c r="AE71" s="1" t="s">
        <v>80</v>
      </c>
      <c r="AF71" s="1">
        <f t="shared" si="21"/>
        <v>13.359999999999992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123</v>
      </c>
      <c r="B72" s="1" t="s">
        <v>41</v>
      </c>
      <c r="C72" s="1">
        <v>-2</v>
      </c>
      <c r="D72" s="1">
        <v>80</v>
      </c>
      <c r="E72" s="1">
        <v>28</v>
      </c>
      <c r="F72" s="1">
        <v>48</v>
      </c>
      <c r="G72" s="8">
        <v>0.4</v>
      </c>
      <c r="H72" s="1">
        <v>55</v>
      </c>
      <c r="I72" s="1" t="s">
        <v>37</v>
      </c>
      <c r="J72" s="1"/>
      <c r="K72" s="1">
        <v>28</v>
      </c>
      <c r="L72" s="1">
        <f t="shared" si="22"/>
        <v>0</v>
      </c>
      <c r="M72" s="1">
        <f t="shared" si="23"/>
        <v>28</v>
      </c>
      <c r="N72" s="1"/>
      <c r="O72" s="1">
        <v>0</v>
      </c>
      <c r="P72" s="1">
        <f t="shared" si="24"/>
        <v>5.6</v>
      </c>
      <c r="Q72" s="5">
        <f t="shared" si="20"/>
        <v>13.599999999999994</v>
      </c>
      <c r="R72" s="5"/>
      <c r="S72" s="1"/>
      <c r="T72" s="1"/>
      <c r="U72" s="1">
        <f t="shared" si="25"/>
        <v>11</v>
      </c>
      <c r="V72" s="1">
        <f t="shared" si="26"/>
        <v>8.5714285714285712</v>
      </c>
      <c r="W72" s="1">
        <v>6.6</v>
      </c>
      <c r="X72" s="1">
        <v>6.8</v>
      </c>
      <c r="Y72" s="1">
        <v>4.8</v>
      </c>
      <c r="Z72" s="1">
        <v>3.6</v>
      </c>
      <c r="AA72" s="1">
        <v>3.8</v>
      </c>
      <c r="AB72" s="1">
        <v>6</v>
      </c>
      <c r="AC72" s="1">
        <v>6</v>
      </c>
      <c r="AD72" s="1">
        <v>6.4</v>
      </c>
      <c r="AE72" s="1"/>
      <c r="AF72" s="1">
        <f t="shared" si="21"/>
        <v>5.4399999999999977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124</v>
      </c>
      <c r="B73" s="1" t="s">
        <v>36</v>
      </c>
      <c r="C73" s="1">
        <v>326.24200000000002</v>
      </c>
      <c r="D73" s="1">
        <v>138.31100000000001</v>
      </c>
      <c r="E73" s="1">
        <v>191.27799999999999</v>
      </c>
      <c r="F73" s="1">
        <v>268.971</v>
      </c>
      <c r="G73" s="8">
        <v>1</v>
      </c>
      <c r="H73" s="1">
        <v>55</v>
      </c>
      <c r="I73" s="12" t="s">
        <v>115</v>
      </c>
      <c r="J73" s="1"/>
      <c r="K73" s="1">
        <v>179.3</v>
      </c>
      <c r="L73" s="1">
        <f t="shared" si="22"/>
        <v>11.97799999999998</v>
      </c>
      <c r="M73" s="1">
        <f t="shared" si="23"/>
        <v>191.27799999999999</v>
      </c>
      <c r="N73" s="1"/>
      <c r="O73" s="1">
        <v>120.58320000000001</v>
      </c>
      <c r="P73" s="1">
        <f t="shared" si="24"/>
        <v>38.255600000000001</v>
      </c>
      <c r="Q73" s="5">
        <f t="shared" si="20"/>
        <v>31.257399999999961</v>
      </c>
      <c r="R73" s="5"/>
      <c r="S73" s="1"/>
      <c r="T73" s="1"/>
      <c r="U73" s="1">
        <f t="shared" si="25"/>
        <v>11</v>
      </c>
      <c r="V73" s="1">
        <f t="shared" si="26"/>
        <v>10.182932694821151</v>
      </c>
      <c r="W73" s="1">
        <v>40.3536</v>
      </c>
      <c r="X73" s="1">
        <v>40.619399999999999</v>
      </c>
      <c r="Y73" s="1">
        <v>33.860399999999998</v>
      </c>
      <c r="Z73" s="1">
        <v>27.994399999999999</v>
      </c>
      <c r="AA73" s="1">
        <v>48.509399999999999</v>
      </c>
      <c r="AB73" s="1">
        <v>55.083000000000013</v>
      </c>
      <c r="AC73" s="1">
        <v>48.702399999999997</v>
      </c>
      <c r="AD73" s="1">
        <v>54.483199999999997</v>
      </c>
      <c r="AE73" s="1" t="s">
        <v>125</v>
      </c>
      <c r="AF73" s="1">
        <f t="shared" si="21"/>
        <v>31.257399999999961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21" t="s">
        <v>126</v>
      </c>
      <c r="B74" s="21" t="s">
        <v>36</v>
      </c>
      <c r="C74" s="21">
        <v>249.21899999999999</v>
      </c>
      <c r="D74" s="21">
        <v>1792.4</v>
      </c>
      <c r="E74" s="21">
        <v>665.14800000000002</v>
      </c>
      <c r="F74" s="21">
        <v>1332.6790000000001</v>
      </c>
      <c r="G74" s="22">
        <v>1</v>
      </c>
      <c r="H74" s="21">
        <v>60</v>
      </c>
      <c r="I74" s="21" t="s">
        <v>37</v>
      </c>
      <c r="J74" s="21"/>
      <c r="K74" s="21">
        <v>668.67</v>
      </c>
      <c r="L74" s="21">
        <f t="shared" si="22"/>
        <v>-3.5219999999999345</v>
      </c>
      <c r="M74" s="21">
        <f t="shared" si="23"/>
        <v>665.14800000000002</v>
      </c>
      <c r="N74" s="21"/>
      <c r="O74" s="21">
        <v>0</v>
      </c>
      <c r="P74" s="21">
        <f t="shared" si="24"/>
        <v>133.02960000000002</v>
      </c>
      <c r="Q74" s="23">
        <f>12*P74-O74-F74</f>
        <v>263.67620000000011</v>
      </c>
      <c r="R74" s="23"/>
      <c r="S74" s="21"/>
      <c r="T74" s="21"/>
      <c r="U74" s="21">
        <f t="shared" si="25"/>
        <v>12</v>
      </c>
      <c r="V74" s="21">
        <f t="shared" si="26"/>
        <v>10.017913306512234</v>
      </c>
      <c r="W74" s="21">
        <v>146.10659999999999</v>
      </c>
      <c r="X74" s="21">
        <v>163.79519999999999</v>
      </c>
      <c r="Y74" s="21">
        <v>157.58799999999999</v>
      </c>
      <c r="Z74" s="21">
        <v>139.45599999999999</v>
      </c>
      <c r="AA74" s="21">
        <v>135.76560000000001</v>
      </c>
      <c r="AB74" s="21">
        <v>135.16419999999999</v>
      </c>
      <c r="AC74" s="21">
        <v>135.3862</v>
      </c>
      <c r="AD74" s="21">
        <v>144.6498</v>
      </c>
      <c r="AE74" s="24" t="s">
        <v>50</v>
      </c>
      <c r="AF74" s="21">
        <f t="shared" si="21"/>
        <v>263.67620000000011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127</v>
      </c>
      <c r="B75" s="1" t="s">
        <v>36</v>
      </c>
      <c r="C75" s="1">
        <v>607.98400000000004</v>
      </c>
      <c r="D75" s="1">
        <v>2492.4929999999999</v>
      </c>
      <c r="E75" s="1">
        <v>1012.369</v>
      </c>
      <c r="F75" s="1">
        <v>1967.9059999999999</v>
      </c>
      <c r="G75" s="8">
        <v>1</v>
      </c>
      <c r="H75" s="1">
        <v>60</v>
      </c>
      <c r="I75" s="1" t="s">
        <v>37</v>
      </c>
      <c r="J75" s="1"/>
      <c r="K75" s="1">
        <v>1047.58</v>
      </c>
      <c r="L75" s="1">
        <f t="shared" si="22"/>
        <v>-35.210999999999899</v>
      </c>
      <c r="M75" s="1">
        <f t="shared" si="23"/>
        <v>982.28899999999999</v>
      </c>
      <c r="N75" s="1">
        <v>30.08</v>
      </c>
      <c r="O75" s="1">
        <v>655.50999999999988</v>
      </c>
      <c r="P75" s="1">
        <f t="shared" si="24"/>
        <v>196.45779999999999</v>
      </c>
      <c r="Q75" s="5"/>
      <c r="R75" s="5"/>
      <c r="S75" s="1"/>
      <c r="T75" s="1"/>
      <c r="U75" s="1">
        <f t="shared" si="25"/>
        <v>13.353585350136262</v>
      </c>
      <c r="V75" s="1">
        <f t="shared" si="26"/>
        <v>13.353585350136262</v>
      </c>
      <c r="W75" s="1">
        <v>244.67140000000001</v>
      </c>
      <c r="X75" s="1">
        <v>243.7328</v>
      </c>
      <c r="Y75" s="1">
        <v>274.78199999999998</v>
      </c>
      <c r="Z75" s="1">
        <v>221.50720000000001</v>
      </c>
      <c r="AA75" s="1">
        <v>245.108</v>
      </c>
      <c r="AB75" s="1">
        <v>238.09039999999999</v>
      </c>
      <c r="AC75" s="1">
        <v>270.62079999999997</v>
      </c>
      <c r="AD75" s="1">
        <v>290.8544</v>
      </c>
      <c r="AE75" s="1"/>
      <c r="AF75" s="1">
        <f t="shared" si="21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21" t="s">
        <v>128</v>
      </c>
      <c r="B76" s="21" t="s">
        <v>36</v>
      </c>
      <c r="C76" s="21">
        <v>561.21600000000001</v>
      </c>
      <c r="D76" s="21">
        <v>2439.2350000000001</v>
      </c>
      <c r="E76" s="21">
        <v>964.58299999999997</v>
      </c>
      <c r="F76" s="21">
        <v>1914.0740000000001</v>
      </c>
      <c r="G76" s="22">
        <v>1</v>
      </c>
      <c r="H76" s="21">
        <v>60</v>
      </c>
      <c r="I76" s="21" t="s">
        <v>37</v>
      </c>
      <c r="J76" s="21"/>
      <c r="K76" s="21">
        <v>1015.253</v>
      </c>
      <c r="L76" s="21">
        <f t="shared" si="22"/>
        <v>-50.670000000000073</v>
      </c>
      <c r="M76" s="21">
        <f t="shared" si="23"/>
        <v>964.58299999999997</v>
      </c>
      <c r="N76" s="21"/>
      <c r="O76" s="21">
        <v>0</v>
      </c>
      <c r="P76" s="21">
        <f t="shared" si="24"/>
        <v>192.91659999999999</v>
      </c>
      <c r="Q76" s="23">
        <f t="shared" ref="Q76:Q77" si="27">12*P76-O76-F76</f>
        <v>400.92519999999968</v>
      </c>
      <c r="R76" s="23"/>
      <c r="S76" s="21"/>
      <c r="T76" s="21"/>
      <c r="U76" s="21">
        <f t="shared" si="25"/>
        <v>12</v>
      </c>
      <c r="V76" s="21">
        <f t="shared" si="26"/>
        <v>9.9217693034191985</v>
      </c>
      <c r="W76" s="21">
        <v>200.1472</v>
      </c>
      <c r="X76" s="21">
        <v>233.68700000000001</v>
      </c>
      <c r="Y76" s="21">
        <v>217.15479999999999</v>
      </c>
      <c r="Z76" s="21">
        <v>200.46619999999999</v>
      </c>
      <c r="AA76" s="21">
        <v>207.98580000000001</v>
      </c>
      <c r="AB76" s="21">
        <v>215.30420000000001</v>
      </c>
      <c r="AC76" s="21">
        <v>215.91079999999999</v>
      </c>
      <c r="AD76" s="21">
        <v>205.8614</v>
      </c>
      <c r="AE76" s="24" t="s">
        <v>50</v>
      </c>
      <c r="AF76" s="21">
        <f t="shared" si="21"/>
        <v>400.92519999999968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21" t="s">
        <v>129</v>
      </c>
      <c r="B77" s="21" t="s">
        <v>36</v>
      </c>
      <c r="C77" s="21">
        <v>1107.982</v>
      </c>
      <c r="D77" s="21">
        <v>3441.6329999999998</v>
      </c>
      <c r="E77" s="21">
        <v>1521.67</v>
      </c>
      <c r="F77" s="21">
        <v>2788.6350000000002</v>
      </c>
      <c r="G77" s="22">
        <v>1</v>
      </c>
      <c r="H77" s="21">
        <v>60</v>
      </c>
      <c r="I77" s="21" t="s">
        <v>37</v>
      </c>
      <c r="J77" s="21"/>
      <c r="K77" s="21">
        <v>1600.875</v>
      </c>
      <c r="L77" s="21">
        <f t="shared" si="22"/>
        <v>-79.204999999999927</v>
      </c>
      <c r="M77" s="21">
        <f t="shared" si="23"/>
        <v>1446.595</v>
      </c>
      <c r="N77" s="21">
        <v>75.075000000000003</v>
      </c>
      <c r="O77" s="21">
        <v>0</v>
      </c>
      <c r="P77" s="21">
        <f t="shared" si="24"/>
        <v>289.31900000000002</v>
      </c>
      <c r="Q77" s="23">
        <f t="shared" si="27"/>
        <v>683.19300000000021</v>
      </c>
      <c r="R77" s="23"/>
      <c r="S77" s="21"/>
      <c r="T77" s="21"/>
      <c r="U77" s="21">
        <f t="shared" si="25"/>
        <v>12</v>
      </c>
      <c r="V77" s="21">
        <f t="shared" si="26"/>
        <v>9.6386168900072242</v>
      </c>
      <c r="W77" s="21">
        <v>306.84500000000003</v>
      </c>
      <c r="X77" s="21">
        <v>335.81279999999998</v>
      </c>
      <c r="Y77" s="21">
        <v>393.18779999999998</v>
      </c>
      <c r="Z77" s="21">
        <v>361.24419999999998</v>
      </c>
      <c r="AA77" s="21">
        <v>367.4144</v>
      </c>
      <c r="AB77" s="21">
        <v>330.62880000000001</v>
      </c>
      <c r="AC77" s="21">
        <v>341.40019999999998</v>
      </c>
      <c r="AD77" s="21">
        <v>365.04199999999997</v>
      </c>
      <c r="AE77" s="24" t="s">
        <v>50</v>
      </c>
      <c r="AF77" s="21">
        <f t="shared" si="21"/>
        <v>683.19300000000021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130</v>
      </c>
      <c r="B78" s="1" t="s">
        <v>36</v>
      </c>
      <c r="C78" s="1">
        <v>51.225999999999999</v>
      </c>
      <c r="D78" s="1">
        <v>24.274000000000001</v>
      </c>
      <c r="E78" s="1">
        <v>35.526000000000003</v>
      </c>
      <c r="F78" s="1">
        <v>39.973999999999997</v>
      </c>
      <c r="G78" s="8">
        <v>1</v>
      </c>
      <c r="H78" s="1">
        <v>60</v>
      </c>
      <c r="I78" s="1" t="s">
        <v>37</v>
      </c>
      <c r="J78" s="1"/>
      <c r="K78" s="1">
        <v>34.299999999999997</v>
      </c>
      <c r="L78" s="1">
        <f t="shared" si="22"/>
        <v>1.2260000000000062</v>
      </c>
      <c r="M78" s="1">
        <f t="shared" si="23"/>
        <v>35.526000000000003</v>
      </c>
      <c r="N78" s="1"/>
      <c r="O78" s="1">
        <v>24.312399999999979</v>
      </c>
      <c r="P78" s="1">
        <f t="shared" si="24"/>
        <v>7.1052000000000008</v>
      </c>
      <c r="Q78" s="5">
        <f t="shared" si="20"/>
        <v>13.870800000000024</v>
      </c>
      <c r="R78" s="5"/>
      <c r="S78" s="1"/>
      <c r="T78" s="1"/>
      <c r="U78" s="1">
        <f t="shared" si="25"/>
        <v>10.999999999999996</v>
      </c>
      <c r="V78" s="1">
        <f t="shared" si="26"/>
        <v>9.0477959804087096</v>
      </c>
      <c r="W78" s="1">
        <v>6.6164000000000014</v>
      </c>
      <c r="X78" s="1">
        <v>5.6420000000000003</v>
      </c>
      <c r="Y78" s="1">
        <v>7.0709999999999997</v>
      </c>
      <c r="Z78" s="1">
        <v>5.2875999999999994</v>
      </c>
      <c r="AA78" s="1">
        <v>6.8918000000000008</v>
      </c>
      <c r="AB78" s="1">
        <v>9.770999999999999</v>
      </c>
      <c r="AC78" s="1">
        <v>8.0030000000000001</v>
      </c>
      <c r="AD78" s="1">
        <v>7.383</v>
      </c>
      <c r="AE78" s="1"/>
      <c r="AF78" s="1">
        <f t="shared" si="21"/>
        <v>13.870800000000024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131</v>
      </c>
      <c r="B79" s="1" t="s">
        <v>41</v>
      </c>
      <c r="C79" s="1">
        <v>152</v>
      </c>
      <c r="D79" s="1">
        <v>1817</v>
      </c>
      <c r="E79" s="1">
        <v>248</v>
      </c>
      <c r="F79" s="1">
        <v>430</v>
      </c>
      <c r="G79" s="8">
        <v>0.3</v>
      </c>
      <c r="H79" s="1">
        <v>40</v>
      </c>
      <c r="I79" s="1" t="s">
        <v>37</v>
      </c>
      <c r="J79" s="1"/>
      <c r="K79" s="1">
        <v>278</v>
      </c>
      <c r="L79" s="1">
        <f t="shared" si="22"/>
        <v>-30</v>
      </c>
      <c r="M79" s="1">
        <f t="shared" si="23"/>
        <v>248</v>
      </c>
      <c r="N79" s="1"/>
      <c r="O79" s="1">
        <v>64.400000000000091</v>
      </c>
      <c r="P79" s="1">
        <f t="shared" si="24"/>
        <v>49.6</v>
      </c>
      <c r="Q79" s="5">
        <f t="shared" si="20"/>
        <v>51.199999999999932</v>
      </c>
      <c r="R79" s="5"/>
      <c r="S79" s="1"/>
      <c r="T79" s="1"/>
      <c r="U79" s="1">
        <f t="shared" si="25"/>
        <v>11</v>
      </c>
      <c r="V79" s="1">
        <f t="shared" si="26"/>
        <v>9.9677419354838719</v>
      </c>
      <c r="W79" s="1">
        <v>60</v>
      </c>
      <c r="X79" s="1">
        <v>64.599999999999994</v>
      </c>
      <c r="Y79" s="1">
        <v>58</v>
      </c>
      <c r="Z79" s="1">
        <v>54</v>
      </c>
      <c r="AA79" s="1">
        <v>56.4</v>
      </c>
      <c r="AB79" s="1">
        <v>57.2</v>
      </c>
      <c r="AC79" s="1">
        <v>69.8</v>
      </c>
      <c r="AD79" s="1">
        <v>80.2</v>
      </c>
      <c r="AE79" s="1"/>
      <c r="AF79" s="1">
        <f t="shared" si="21"/>
        <v>15.359999999999978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132</v>
      </c>
      <c r="B80" s="1" t="s">
        <v>41</v>
      </c>
      <c r="C80" s="1"/>
      <c r="D80" s="1">
        <v>414</v>
      </c>
      <c r="E80" s="1">
        <v>108</v>
      </c>
      <c r="F80" s="1">
        <v>292</v>
      </c>
      <c r="G80" s="8">
        <v>7.0000000000000007E-2</v>
      </c>
      <c r="H80" s="1">
        <v>90</v>
      </c>
      <c r="I80" s="1" t="s">
        <v>37</v>
      </c>
      <c r="J80" s="1"/>
      <c r="K80" s="1">
        <v>110</v>
      </c>
      <c r="L80" s="1">
        <f t="shared" si="22"/>
        <v>-2</v>
      </c>
      <c r="M80" s="1">
        <f t="shared" si="23"/>
        <v>108</v>
      </c>
      <c r="N80" s="1"/>
      <c r="O80" s="1">
        <v>0</v>
      </c>
      <c r="P80" s="1">
        <f t="shared" si="24"/>
        <v>21.6</v>
      </c>
      <c r="Q80" s="5"/>
      <c r="R80" s="5"/>
      <c r="S80" s="1"/>
      <c r="T80" s="1"/>
      <c r="U80" s="1">
        <f t="shared" si="25"/>
        <v>13.518518518518517</v>
      </c>
      <c r="V80" s="1">
        <f t="shared" si="26"/>
        <v>13.518518518518517</v>
      </c>
      <c r="W80" s="1">
        <v>6.4</v>
      </c>
      <c r="X80" s="1">
        <v>4</v>
      </c>
      <c r="Y80" s="1">
        <v>38</v>
      </c>
      <c r="Z80" s="1">
        <v>53.8</v>
      </c>
      <c r="AA80" s="1">
        <v>16.399999999999999</v>
      </c>
      <c r="AB80" s="1">
        <v>0</v>
      </c>
      <c r="AC80" s="1">
        <v>21.8</v>
      </c>
      <c r="AD80" s="1">
        <v>0</v>
      </c>
      <c r="AE80" s="1" t="s">
        <v>57</v>
      </c>
      <c r="AF80" s="1">
        <f t="shared" si="21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133</v>
      </c>
      <c r="B81" s="1" t="s">
        <v>41</v>
      </c>
      <c r="C81" s="1">
        <v>-4</v>
      </c>
      <c r="D81" s="1">
        <v>252</v>
      </c>
      <c r="E81" s="1">
        <v>121</v>
      </c>
      <c r="F81" s="1">
        <v>111</v>
      </c>
      <c r="G81" s="8">
        <v>7.0000000000000007E-2</v>
      </c>
      <c r="H81" s="1">
        <v>90</v>
      </c>
      <c r="I81" s="1" t="s">
        <v>37</v>
      </c>
      <c r="J81" s="1"/>
      <c r="K81" s="1">
        <v>130</v>
      </c>
      <c r="L81" s="1">
        <f t="shared" si="22"/>
        <v>-9</v>
      </c>
      <c r="M81" s="1">
        <f t="shared" si="23"/>
        <v>121</v>
      </c>
      <c r="N81" s="1"/>
      <c r="O81" s="1">
        <v>0</v>
      </c>
      <c r="P81" s="1">
        <f t="shared" si="24"/>
        <v>24.2</v>
      </c>
      <c r="Q81" s="5">
        <f t="shared" si="20"/>
        <v>155.19999999999999</v>
      </c>
      <c r="R81" s="5"/>
      <c r="S81" s="1"/>
      <c r="T81" s="1"/>
      <c r="U81" s="1">
        <f t="shared" si="25"/>
        <v>11</v>
      </c>
      <c r="V81" s="1">
        <f t="shared" si="26"/>
        <v>4.5867768595041323</v>
      </c>
      <c r="W81" s="1">
        <v>3.4</v>
      </c>
      <c r="X81" s="1">
        <v>0.2</v>
      </c>
      <c r="Y81" s="1">
        <v>22.4</v>
      </c>
      <c r="Z81" s="1">
        <v>22.4</v>
      </c>
      <c r="AA81" s="1">
        <v>0</v>
      </c>
      <c r="AB81" s="1">
        <v>0</v>
      </c>
      <c r="AC81" s="1">
        <v>0</v>
      </c>
      <c r="AD81" s="1">
        <v>0</v>
      </c>
      <c r="AE81" s="1" t="s">
        <v>57</v>
      </c>
      <c r="AF81" s="1">
        <f t="shared" si="21"/>
        <v>10.864000000000001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134</v>
      </c>
      <c r="B82" s="1" t="s">
        <v>41</v>
      </c>
      <c r="C82" s="1">
        <v>1</v>
      </c>
      <c r="D82" s="1">
        <v>295</v>
      </c>
      <c r="E82" s="1">
        <v>82</v>
      </c>
      <c r="F82" s="1">
        <v>195</v>
      </c>
      <c r="G82" s="8">
        <v>7.0000000000000007E-2</v>
      </c>
      <c r="H82" s="1">
        <v>90</v>
      </c>
      <c r="I82" s="1" t="s">
        <v>37</v>
      </c>
      <c r="J82" s="1"/>
      <c r="K82" s="1">
        <v>89</v>
      </c>
      <c r="L82" s="1">
        <f t="shared" si="22"/>
        <v>-7</v>
      </c>
      <c r="M82" s="1">
        <f t="shared" si="23"/>
        <v>82</v>
      </c>
      <c r="N82" s="1"/>
      <c r="O82" s="1">
        <v>0</v>
      </c>
      <c r="P82" s="1">
        <f t="shared" si="24"/>
        <v>16.399999999999999</v>
      </c>
      <c r="Q82" s="5"/>
      <c r="R82" s="5"/>
      <c r="S82" s="1"/>
      <c r="T82" s="1"/>
      <c r="U82" s="1">
        <f t="shared" si="25"/>
        <v>11.890243902439025</v>
      </c>
      <c r="V82" s="1">
        <f t="shared" si="26"/>
        <v>11.890243902439025</v>
      </c>
      <c r="W82" s="1">
        <v>5.8</v>
      </c>
      <c r="X82" s="1">
        <v>23.6</v>
      </c>
      <c r="Y82" s="1">
        <v>30.6</v>
      </c>
      <c r="Z82" s="1">
        <v>12.4</v>
      </c>
      <c r="AA82" s="1">
        <v>0.8</v>
      </c>
      <c r="AB82" s="1">
        <v>14.2</v>
      </c>
      <c r="AC82" s="1">
        <v>14.4</v>
      </c>
      <c r="AD82" s="1">
        <v>0</v>
      </c>
      <c r="AE82" s="1" t="s">
        <v>135</v>
      </c>
      <c r="AF82" s="1">
        <f t="shared" si="21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136</v>
      </c>
      <c r="B83" s="1" t="s">
        <v>41</v>
      </c>
      <c r="C83" s="1"/>
      <c r="D83" s="1">
        <v>164</v>
      </c>
      <c r="E83" s="1">
        <v>70</v>
      </c>
      <c r="F83" s="1">
        <v>90</v>
      </c>
      <c r="G83" s="8">
        <v>0.05</v>
      </c>
      <c r="H83" s="1">
        <v>90</v>
      </c>
      <c r="I83" s="1" t="s">
        <v>37</v>
      </c>
      <c r="J83" s="1"/>
      <c r="K83" s="1">
        <v>88</v>
      </c>
      <c r="L83" s="1">
        <f t="shared" si="22"/>
        <v>-18</v>
      </c>
      <c r="M83" s="1">
        <f t="shared" si="23"/>
        <v>70</v>
      </c>
      <c r="N83" s="1"/>
      <c r="O83" s="1">
        <v>0</v>
      </c>
      <c r="P83" s="1">
        <f t="shared" si="24"/>
        <v>14</v>
      </c>
      <c r="Q83" s="5">
        <f t="shared" si="20"/>
        <v>64</v>
      </c>
      <c r="R83" s="5"/>
      <c r="S83" s="1"/>
      <c r="T83" s="1"/>
      <c r="U83" s="1">
        <f t="shared" si="25"/>
        <v>11</v>
      </c>
      <c r="V83" s="1">
        <f t="shared" si="26"/>
        <v>6.4285714285714288</v>
      </c>
      <c r="W83" s="1">
        <v>6.6</v>
      </c>
      <c r="X83" s="1">
        <v>14.4</v>
      </c>
      <c r="Y83" s="1">
        <v>7.8</v>
      </c>
      <c r="Z83" s="1">
        <v>0</v>
      </c>
      <c r="AA83" s="1">
        <v>1</v>
      </c>
      <c r="AB83" s="1">
        <v>14</v>
      </c>
      <c r="AC83" s="1">
        <v>13.8</v>
      </c>
      <c r="AD83" s="1">
        <v>0</v>
      </c>
      <c r="AE83" s="1" t="s">
        <v>57</v>
      </c>
      <c r="AF83" s="1">
        <f t="shared" si="21"/>
        <v>3.2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137</v>
      </c>
      <c r="B84" s="1" t="s">
        <v>41</v>
      </c>
      <c r="C84" s="1"/>
      <c r="D84" s="1">
        <v>198</v>
      </c>
      <c r="E84" s="1">
        <v>108</v>
      </c>
      <c r="F84" s="1">
        <v>79</v>
      </c>
      <c r="G84" s="8">
        <v>0.05</v>
      </c>
      <c r="H84" s="1">
        <v>90</v>
      </c>
      <c r="I84" s="1" t="s">
        <v>37</v>
      </c>
      <c r="J84" s="1"/>
      <c r="K84" s="1">
        <v>110</v>
      </c>
      <c r="L84" s="1">
        <f t="shared" si="22"/>
        <v>-2</v>
      </c>
      <c r="M84" s="1">
        <f t="shared" si="23"/>
        <v>108</v>
      </c>
      <c r="N84" s="1"/>
      <c r="O84" s="1">
        <v>0</v>
      </c>
      <c r="P84" s="1">
        <f t="shared" si="24"/>
        <v>21.6</v>
      </c>
      <c r="Q84" s="5">
        <f>10*P84-O84-F84</f>
        <v>137</v>
      </c>
      <c r="R84" s="5"/>
      <c r="S84" s="1"/>
      <c r="T84" s="1"/>
      <c r="U84" s="1">
        <f t="shared" si="25"/>
        <v>10</v>
      </c>
      <c r="V84" s="1">
        <f t="shared" si="26"/>
        <v>3.657407407407407</v>
      </c>
      <c r="W84" s="1">
        <v>3.4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 t="s">
        <v>153</v>
      </c>
      <c r="AF84" s="1">
        <f t="shared" si="21"/>
        <v>6.8500000000000005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138</v>
      </c>
      <c r="B85" s="1" t="s">
        <v>41</v>
      </c>
      <c r="C85" s="1">
        <v>2</v>
      </c>
      <c r="D85" s="1">
        <v>558</v>
      </c>
      <c r="E85" s="1">
        <v>133</v>
      </c>
      <c r="F85" s="1">
        <v>413</v>
      </c>
      <c r="G85" s="8">
        <v>5.5E-2</v>
      </c>
      <c r="H85" s="1">
        <v>90</v>
      </c>
      <c r="I85" s="1" t="s">
        <v>37</v>
      </c>
      <c r="J85" s="1"/>
      <c r="K85" s="1">
        <v>148</v>
      </c>
      <c r="L85" s="1">
        <f t="shared" si="22"/>
        <v>-15</v>
      </c>
      <c r="M85" s="1">
        <f t="shared" si="23"/>
        <v>133</v>
      </c>
      <c r="N85" s="1"/>
      <c r="O85" s="1">
        <v>0</v>
      </c>
      <c r="P85" s="1">
        <f t="shared" si="24"/>
        <v>26.6</v>
      </c>
      <c r="Q85" s="5"/>
      <c r="R85" s="5"/>
      <c r="S85" s="1"/>
      <c r="T85" s="1"/>
      <c r="U85" s="1">
        <f t="shared" si="25"/>
        <v>15.526315789473683</v>
      </c>
      <c r="V85" s="1">
        <f t="shared" si="26"/>
        <v>15.526315789473683</v>
      </c>
      <c r="W85" s="1">
        <v>3.6</v>
      </c>
      <c r="X85" s="1">
        <v>10.8</v>
      </c>
      <c r="Y85" s="1">
        <v>46.8</v>
      </c>
      <c r="Z85" s="1">
        <v>50.4</v>
      </c>
      <c r="AA85" s="1">
        <v>14.2</v>
      </c>
      <c r="AB85" s="1">
        <v>0.6</v>
      </c>
      <c r="AC85" s="1">
        <v>25.2</v>
      </c>
      <c r="AD85" s="1">
        <v>0</v>
      </c>
      <c r="AE85" s="1" t="s">
        <v>57</v>
      </c>
      <c r="AF85" s="1">
        <f t="shared" si="21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139</v>
      </c>
      <c r="B86" s="1" t="s">
        <v>41</v>
      </c>
      <c r="C86" s="1">
        <v>116</v>
      </c>
      <c r="D86" s="1"/>
      <c r="E86" s="1">
        <v>34</v>
      </c>
      <c r="F86" s="1">
        <v>82</v>
      </c>
      <c r="G86" s="8">
        <v>0.05</v>
      </c>
      <c r="H86" s="1">
        <v>120</v>
      </c>
      <c r="I86" s="1" t="s">
        <v>37</v>
      </c>
      <c r="J86" s="1"/>
      <c r="K86" s="1">
        <v>34</v>
      </c>
      <c r="L86" s="1">
        <f t="shared" si="22"/>
        <v>0</v>
      </c>
      <c r="M86" s="1">
        <f t="shared" si="23"/>
        <v>34</v>
      </c>
      <c r="N86" s="1"/>
      <c r="O86" s="1">
        <v>0</v>
      </c>
      <c r="P86" s="1">
        <f t="shared" si="24"/>
        <v>6.8</v>
      </c>
      <c r="Q86" s="5"/>
      <c r="R86" s="5"/>
      <c r="S86" s="1"/>
      <c r="T86" s="1"/>
      <c r="U86" s="1">
        <f t="shared" si="25"/>
        <v>12.058823529411764</v>
      </c>
      <c r="V86" s="1">
        <f t="shared" si="26"/>
        <v>12.058823529411764</v>
      </c>
      <c r="W86" s="1">
        <v>5.2</v>
      </c>
      <c r="X86" s="1">
        <v>0.8</v>
      </c>
      <c r="Y86" s="1">
        <v>0</v>
      </c>
      <c r="Z86" s="1">
        <v>2.8</v>
      </c>
      <c r="AA86" s="1">
        <v>11.2</v>
      </c>
      <c r="AB86" s="1">
        <v>9.1999999999999993</v>
      </c>
      <c r="AC86" s="1">
        <v>0.6</v>
      </c>
      <c r="AD86" s="1">
        <v>0</v>
      </c>
      <c r="AE86" s="1" t="s">
        <v>140</v>
      </c>
      <c r="AF86" s="1">
        <f t="shared" si="21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21" t="s">
        <v>141</v>
      </c>
      <c r="B87" s="21" t="s">
        <v>36</v>
      </c>
      <c r="C87" s="21">
        <v>1609.5909999999999</v>
      </c>
      <c r="D87" s="21">
        <v>5413.4269999999997</v>
      </c>
      <c r="E87" s="21">
        <v>2225.924</v>
      </c>
      <c r="F87" s="21">
        <v>3165.4450000000002</v>
      </c>
      <c r="G87" s="22">
        <v>1</v>
      </c>
      <c r="H87" s="21">
        <v>40</v>
      </c>
      <c r="I87" s="21" t="s">
        <v>37</v>
      </c>
      <c r="J87" s="21"/>
      <c r="K87" s="21">
        <v>2129.3440000000001</v>
      </c>
      <c r="L87" s="21">
        <f t="shared" si="22"/>
        <v>96.579999999999927</v>
      </c>
      <c r="M87" s="21">
        <f t="shared" si="23"/>
        <v>2154.2799999999997</v>
      </c>
      <c r="N87" s="21">
        <v>71.644000000000005</v>
      </c>
      <c r="O87" s="21">
        <v>499.06268999999969</v>
      </c>
      <c r="P87" s="21">
        <f t="shared" si="24"/>
        <v>430.85599999999994</v>
      </c>
      <c r="Q87" s="23">
        <f>12*P87-O87-F87</f>
        <v>1505.7643099999991</v>
      </c>
      <c r="R87" s="23"/>
      <c r="S87" s="21"/>
      <c r="T87" s="21"/>
      <c r="U87" s="21">
        <f t="shared" si="25"/>
        <v>12</v>
      </c>
      <c r="V87" s="21">
        <f t="shared" si="26"/>
        <v>8.5051796655959304</v>
      </c>
      <c r="W87" s="21">
        <v>459.0924</v>
      </c>
      <c r="X87" s="21">
        <v>475.36959999999999</v>
      </c>
      <c r="Y87" s="21">
        <v>489.04579999999999</v>
      </c>
      <c r="Z87" s="21">
        <v>476.74680000000001</v>
      </c>
      <c r="AA87" s="21">
        <v>497.0412</v>
      </c>
      <c r="AB87" s="21">
        <v>465.19560000000001</v>
      </c>
      <c r="AC87" s="21">
        <v>452.83139999999997</v>
      </c>
      <c r="AD87" s="21">
        <v>487.1696</v>
      </c>
      <c r="AE87" s="24" t="s">
        <v>50</v>
      </c>
      <c r="AF87" s="21">
        <f t="shared" si="21"/>
        <v>1505.7643099999991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6" t="s">
        <v>142</v>
      </c>
      <c r="B88" s="16" t="s">
        <v>36</v>
      </c>
      <c r="C88" s="16"/>
      <c r="D88" s="16"/>
      <c r="E88" s="16"/>
      <c r="F88" s="16"/>
      <c r="G88" s="17">
        <v>0</v>
      </c>
      <c r="H88" s="16">
        <v>60</v>
      </c>
      <c r="I88" s="16" t="s">
        <v>37</v>
      </c>
      <c r="J88" s="16"/>
      <c r="K88" s="16"/>
      <c r="L88" s="16">
        <f t="shared" si="22"/>
        <v>0</v>
      </c>
      <c r="M88" s="16">
        <f t="shared" si="23"/>
        <v>0</v>
      </c>
      <c r="N88" s="16"/>
      <c r="O88" s="16">
        <v>0</v>
      </c>
      <c r="P88" s="16">
        <f t="shared" si="24"/>
        <v>0</v>
      </c>
      <c r="Q88" s="18"/>
      <c r="R88" s="18"/>
      <c r="S88" s="16"/>
      <c r="T88" s="16"/>
      <c r="U88" s="16" t="e">
        <f t="shared" si="25"/>
        <v>#DIV/0!</v>
      </c>
      <c r="V88" s="16" t="e">
        <f t="shared" si="26"/>
        <v>#DIV/0!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 t="s">
        <v>143</v>
      </c>
      <c r="AF88" s="16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144</v>
      </c>
      <c r="B89" s="1" t="s">
        <v>41</v>
      </c>
      <c r="C89" s="1">
        <v>169</v>
      </c>
      <c r="D89" s="1">
        <v>740</v>
      </c>
      <c r="E89" s="1">
        <v>289</v>
      </c>
      <c r="F89" s="1">
        <v>574</v>
      </c>
      <c r="G89" s="8">
        <v>0.3</v>
      </c>
      <c r="H89" s="1">
        <v>40</v>
      </c>
      <c r="I89" s="1" t="s">
        <v>37</v>
      </c>
      <c r="J89" s="1"/>
      <c r="K89" s="1">
        <v>301</v>
      </c>
      <c r="L89" s="1">
        <f t="shared" si="22"/>
        <v>-12</v>
      </c>
      <c r="M89" s="1">
        <f t="shared" si="23"/>
        <v>289</v>
      </c>
      <c r="N89" s="1"/>
      <c r="O89" s="1">
        <v>13.599999999999801</v>
      </c>
      <c r="P89" s="1">
        <f t="shared" si="24"/>
        <v>57.8</v>
      </c>
      <c r="Q89" s="5">
        <f t="shared" ref="Q89:Q95" si="28">11*P89-O89-F89</f>
        <v>48.200000000000159</v>
      </c>
      <c r="R89" s="5"/>
      <c r="S89" s="1"/>
      <c r="T89" s="1"/>
      <c r="U89" s="1">
        <f t="shared" si="25"/>
        <v>11</v>
      </c>
      <c r="V89" s="1">
        <f t="shared" si="26"/>
        <v>10.166089965397921</v>
      </c>
      <c r="W89" s="1">
        <v>70.599999999999994</v>
      </c>
      <c r="X89" s="1">
        <v>79.599999999999994</v>
      </c>
      <c r="Y89" s="1">
        <v>73.8</v>
      </c>
      <c r="Z89" s="1">
        <v>70.400000000000006</v>
      </c>
      <c r="AA89" s="1">
        <v>70.2</v>
      </c>
      <c r="AB89" s="1">
        <v>74.400000000000006</v>
      </c>
      <c r="AC89" s="1">
        <v>91.4</v>
      </c>
      <c r="AD89" s="1">
        <v>94.2</v>
      </c>
      <c r="AE89" s="1"/>
      <c r="AF89" s="1">
        <f t="shared" ref="AF89:AF95" si="29">G89*Q89</f>
        <v>14.460000000000047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145</v>
      </c>
      <c r="B90" s="1" t="s">
        <v>41</v>
      </c>
      <c r="C90" s="1">
        <v>129</v>
      </c>
      <c r="D90" s="1">
        <v>530</v>
      </c>
      <c r="E90" s="1">
        <v>235</v>
      </c>
      <c r="F90" s="1">
        <v>381</v>
      </c>
      <c r="G90" s="8">
        <v>0.3</v>
      </c>
      <c r="H90" s="1">
        <v>40</v>
      </c>
      <c r="I90" s="1" t="s">
        <v>37</v>
      </c>
      <c r="J90" s="1"/>
      <c r="K90" s="1">
        <v>243</v>
      </c>
      <c r="L90" s="1">
        <f t="shared" si="22"/>
        <v>-8</v>
      </c>
      <c r="M90" s="1">
        <f t="shared" si="23"/>
        <v>235</v>
      </c>
      <c r="N90" s="1"/>
      <c r="O90" s="1">
        <v>89.600000000000023</v>
      </c>
      <c r="P90" s="1">
        <f t="shared" si="24"/>
        <v>47</v>
      </c>
      <c r="Q90" s="5">
        <f t="shared" si="28"/>
        <v>46.399999999999977</v>
      </c>
      <c r="R90" s="5"/>
      <c r="S90" s="1"/>
      <c r="T90" s="1"/>
      <c r="U90" s="1">
        <f t="shared" si="25"/>
        <v>11</v>
      </c>
      <c r="V90" s="1">
        <f t="shared" si="26"/>
        <v>10.01276595744681</v>
      </c>
      <c r="W90" s="1">
        <v>56.2</v>
      </c>
      <c r="X90" s="1">
        <v>56.2</v>
      </c>
      <c r="Y90" s="1">
        <v>52</v>
      </c>
      <c r="Z90" s="1">
        <v>55.4</v>
      </c>
      <c r="AA90" s="1">
        <v>52.4</v>
      </c>
      <c r="AB90" s="1">
        <v>46.8</v>
      </c>
      <c r="AC90" s="1">
        <v>60.8</v>
      </c>
      <c r="AD90" s="1">
        <v>70.2</v>
      </c>
      <c r="AE90" s="1"/>
      <c r="AF90" s="1">
        <f t="shared" si="29"/>
        <v>13.919999999999993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146</v>
      </c>
      <c r="B91" s="1" t="s">
        <v>36</v>
      </c>
      <c r="C91" s="1">
        <v>-2.8980000000000001</v>
      </c>
      <c r="D91" s="1">
        <v>149.83600000000001</v>
      </c>
      <c r="E91" s="1">
        <v>42.73</v>
      </c>
      <c r="F91" s="1">
        <v>96.808999999999997</v>
      </c>
      <c r="G91" s="8">
        <v>1</v>
      </c>
      <c r="H91" s="1">
        <v>45</v>
      </c>
      <c r="I91" s="1" t="s">
        <v>37</v>
      </c>
      <c r="J91" s="1"/>
      <c r="K91" s="1">
        <v>42.4</v>
      </c>
      <c r="L91" s="1">
        <f t="shared" si="22"/>
        <v>0.32999999999999829</v>
      </c>
      <c r="M91" s="1">
        <f t="shared" si="23"/>
        <v>42.73</v>
      </c>
      <c r="N91" s="1"/>
      <c r="O91" s="1">
        <v>0</v>
      </c>
      <c r="P91" s="1">
        <f t="shared" si="24"/>
        <v>8.5459999999999994</v>
      </c>
      <c r="Q91" s="5"/>
      <c r="R91" s="5"/>
      <c r="S91" s="1"/>
      <c r="T91" s="1"/>
      <c r="U91" s="1">
        <f t="shared" si="25"/>
        <v>11.327989702784929</v>
      </c>
      <c r="V91" s="1">
        <f t="shared" si="26"/>
        <v>11.327989702784929</v>
      </c>
      <c r="W91" s="1">
        <v>8.2263999999999999</v>
      </c>
      <c r="X91" s="1">
        <v>11.8062</v>
      </c>
      <c r="Y91" s="1">
        <v>13.8566</v>
      </c>
      <c r="Z91" s="1">
        <v>13.870799999999999</v>
      </c>
      <c r="AA91" s="1">
        <v>9.0183999999999997</v>
      </c>
      <c r="AB91" s="1">
        <v>10.196199999999999</v>
      </c>
      <c r="AC91" s="1">
        <v>12.1152</v>
      </c>
      <c r="AD91" s="1">
        <v>12.589399999999999</v>
      </c>
      <c r="AE91" s="1"/>
      <c r="AF91" s="1">
        <f t="shared" si="29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147</v>
      </c>
      <c r="B92" s="1" t="s">
        <v>36</v>
      </c>
      <c r="C92" s="1">
        <v>229.80699999999999</v>
      </c>
      <c r="D92" s="1">
        <v>892.08799999999997</v>
      </c>
      <c r="E92" s="1">
        <v>328.76100000000002</v>
      </c>
      <c r="F92" s="1">
        <v>276.09699999999998</v>
      </c>
      <c r="G92" s="8">
        <v>1</v>
      </c>
      <c r="H92" s="1">
        <v>50</v>
      </c>
      <c r="I92" s="1" t="s">
        <v>37</v>
      </c>
      <c r="J92" s="1"/>
      <c r="K92" s="1">
        <v>341.98</v>
      </c>
      <c r="L92" s="1">
        <f t="shared" si="22"/>
        <v>-13.218999999999994</v>
      </c>
      <c r="M92" s="1">
        <f t="shared" si="23"/>
        <v>301.03100000000001</v>
      </c>
      <c r="N92" s="1">
        <v>27.73</v>
      </c>
      <c r="O92" s="1">
        <v>0</v>
      </c>
      <c r="P92" s="1">
        <f t="shared" si="24"/>
        <v>60.206200000000003</v>
      </c>
      <c r="Q92" s="5">
        <f t="shared" si="28"/>
        <v>386.1712</v>
      </c>
      <c r="R92" s="5"/>
      <c r="S92" s="1"/>
      <c r="T92" s="1"/>
      <c r="U92" s="1">
        <f t="shared" si="25"/>
        <v>11</v>
      </c>
      <c r="V92" s="1">
        <f t="shared" si="26"/>
        <v>4.5858566061302648</v>
      </c>
      <c r="W92" s="1">
        <v>47.031599999999997</v>
      </c>
      <c r="X92" s="1">
        <v>52.905200000000001</v>
      </c>
      <c r="Y92" s="1">
        <v>55.939200000000007</v>
      </c>
      <c r="Z92" s="1">
        <v>56.331800000000001</v>
      </c>
      <c r="AA92" s="1">
        <v>61.914999999999999</v>
      </c>
      <c r="AB92" s="1">
        <v>59.889200000000002</v>
      </c>
      <c r="AC92" s="1">
        <v>55.022399999999998</v>
      </c>
      <c r="AD92" s="1">
        <v>60.957599999999999</v>
      </c>
      <c r="AE92" s="1"/>
      <c r="AF92" s="1">
        <f t="shared" si="29"/>
        <v>386.1712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148</v>
      </c>
      <c r="B93" s="1" t="s">
        <v>41</v>
      </c>
      <c r="C93" s="1">
        <v>141</v>
      </c>
      <c r="D93" s="1">
        <v>492</v>
      </c>
      <c r="E93" s="1">
        <v>236</v>
      </c>
      <c r="F93" s="1">
        <v>364</v>
      </c>
      <c r="G93" s="8">
        <v>0.3</v>
      </c>
      <c r="H93" s="1">
        <v>40</v>
      </c>
      <c r="I93" s="1" t="s">
        <v>37</v>
      </c>
      <c r="J93" s="1"/>
      <c r="K93" s="1">
        <v>244</v>
      </c>
      <c r="L93" s="1">
        <f t="shared" si="22"/>
        <v>-8</v>
      </c>
      <c r="M93" s="1">
        <f t="shared" si="23"/>
        <v>236</v>
      </c>
      <c r="N93" s="1"/>
      <c r="O93" s="1">
        <v>37</v>
      </c>
      <c r="P93" s="1">
        <f t="shared" si="24"/>
        <v>47.2</v>
      </c>
      <c r="Q93" s="5">
        <f t="shared" si="28"/>
        <v>118.20000000000005</v>
      </c>
      <c r="R93" s="5"/>
      <c r="S93" s="1"/>
      <c r="T93" s="1"/>
      <c r="U93" s="1">
        <f t="shared" si="25"/>
        <v>11</v>
      </c>
      <c r="V93" s="1">
        <f t="shared" si="26"/>
        <v>8.4957627118644066</v>
      </c>
      <c r="W93" s="1">
        <v>50.4</v>
      </c>
      <c r="X93" s="1">
        <v>53.6</v>
      </c>
      <c r="Y93" s="1">
        <v>58.6</v>
      </c>
      <c r="Z93" s="1">
        <v>58.8</v>
      </c>
      <c r="AA93" s="1">
        <v>52.4</v>
      </c>
      <c r="AB93" s="1">
        <v>55.8</v>
      </c>
      <c r="AC93" s="1">
        <v>58.6</v>
      </c>
      <c r="AD93" s="1">
        <v>57.8</v>
      </c>
      <c r="AE93" s="1"/>
      <c r="AF93" s="1">
        <f t="shared" si="29"/>
        <v>35.460000000000015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149</v>
      </c>
      <c r="B94" s="1" t="s">
        <v>41</v>
      </c>
      <c r="C94" s="1">
        <v>9</v>
      </c>
      <c r="D94" s="1">
        <v>67</v>
      </c>
      <c r="E94" s="1">
        <v>9</v>
      </c>
      <c r="F94" s="1">
        <v>57</v>
      </c>
      <c r="G94" s="8">
        <v>0.12</v>
      </c>
      <c r="H94" s="1">
        <v>45</v>
      </c>
      <c r="I94" s="1" t="s">
        <v>37</v>
      </c>
      <c r="J94" s="1"/>
      <c r="K94" s="1">
        <v>25</v>
      </c>
      <c r="L94" s="1">
        <f t="shared" si="22"/>
        <v>-16</v>
      </c>
      <c r="M94" s="1">
        <f t="shared" si="23"/>
        <v>9</v>
      </c>
      <c r="N94" s="1"/>
      <c r="O94" s="1">
        <v>38.600000000000009</v>
      </c>
      <c r="P94" s="1">
        <f t="shared" si="24"/>
        <v>1.8</v>
      </c>
      <c r="Q94" s="5"/>
      <c r="R94" s="5"/>
      <c r="S94" s="1"/>
      <c r="T94" s="1"/>
      <c r="U94" s="1">
        <f t="shared" si="25"/>
        <v>53.111111111111114</v>
      </c>
      <c r="V94" s="1">
        <f t="shared" si="26"/>
        <v>53.111111111111114</v>
      </c>
      <c r="W94" s="1">
        <v>8.8000000000000007</v>
      </c>
      <c r="X94" s="1">
        <v>10.199999999999999</v>
      </c>
      <c r="Y94" s="1">
        <v>2.8</v>
      </c>
      <c r="Z94" s="1">
        <v>0</v>
      </c>
      <c r="AA94" s="1">
        <v>6.2</v>
      </c>
      <c r="AB94" s="1">
        <v>9.1999999999999993</v>
      </c>
      <c r="AC94" s="1">
        <v>3.6</v>
      </c>
      <c r="AD94" s="1">
        <v>-0.4</v>
      </c>
      <c r="AE94" s="1" t="s">
        <v>150</v>
      </c>
      <c r="AF94" s="1">
        <f t="shared" si="29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2" t="s">
        <v>151</v>
      </c>
      <c r="B95" s="1" t="s">
        <v>36</v>
      </c>
      <c r="C95" s="1"/>
      <c r="D95" s="1"/>
      <c r="E95" s="1"/>
      <c r="F95" s="1"/>
      <c r="G95" s="8">
        <v>1</v>
      </c>
      <c r="H95" s="1">
        <v>180</v>
      </c>
      <c r="I95" s="1" t="s">
        <v>37</v>
      </c>
      <c r="J95" s="1"/>
      <c r="K95" s="1"/>
      <c r="L95" s="1">
        <f t="shared" si="22"/>
        <v>0</v>
      </c>
      <c r="M95" s="1">
        <f t="shared" si="23"/>
        <v>0</v>
      </c>
      <c r="N95" s="1"/>
      <c r="O95" s="12"/>
      <c r="P95" s="1">
        <f t="shared" si="24"/>
        <v>0</v>
      </c>
      <c r="Q95" s="19">
        <v>4</v>
      </c>
      <c r="R95" s="5"/>
      <c r="S95" s="1"/>
      <c r="T95" s="1"/>
      <c r="U95" s="1" t="e">
        <f t="shared" si="25"/>
        <v>#DIV/0!</v>
      </c>
      <c r="V95" s="1" t="e">
        <f t="shared" si="26"/>
        <v>#DIV/0!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2" t="s">
        <v>152</v>
      </c>
      <c r="AF95" s="1">
        <f t="shared" si="29"/>
        <v>4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F95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2025-10-28T11:36:29Z</dcterms:created>
  <dcterms:modified xsi:type="dcterms:W3CDTF">2025-10-28T11:51:29Z</dcterms:modified>
</cp:coreProperties>
</file>