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CE3E6A-23B3-47D3-9380-4BFD21043D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Y450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P128" i="1"/>
  <c r="X125" i="1"/>
  <c r="X124" i="1"/>
  <c r="BO123" i="1"/>
  <c r="BM123" i="1"/>
  <c r="Y123" i="1"/>
  <c r="BP123" i="1" s="1"/>
  <c r="P123" i="1"/>
  <c r="BO122" i="1"/>
  <c r="BM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O97" i="1"/>
  <c r="BM97" i="1"/>
  <c r="Y97" i="1"/>
  <c r="Z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29" i="1" l="1"/>
  <c r="BN129" i="1"/>
  <c r="Z129" i="1"/>
  <c r="BP166" i="1"/>
  <c r="BN166" i="1"/>
  <c r="Z166" i="1"/>
  <c r="BP197" i="1"/>
  <c r="BN197" i="1"/>
  <c r="Z197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98" i="1"/>
  <c r="BN298" i="1"/>
  <c r="Z298" i="1"/>
  <c r="BP328" i="1"/>
  <c r="BN328" i="1"/>
  <c r="Z328" i="1"/>
  <c r="Z331" i="1" s="1"/>
  <c r="BP359" i="1"/>
  <c r="BN359" i="1"/>
  <c r="Z359" i="1"/>
  <c r="BP393" i="1"/>
  <c r="BN393" i="1"/>
  <c r="Z393" i="1"/>
  <c r="BP449" i="1"/>
  <c r="BN449" i="1"/>
  <c r="Z449" i="1"/>
  <c r="BP477" i="1"/>
  <c r="BN477" i="1"/>
  <c r="Z477" i="1"/>
  <c r="Z22" i="1"/>
  <c r="Z23" i="1" s="1"/>
  <c r="BN22" i="1"/>
  <c r="BP22" i="1"/>
  <c r="Z26" i="1"/>
  <c r="BN26" i="1"/>
  <c r="Z53" i="1"/>
  <c r="BN53" i="1"/>
  <c r="Z63" i="1"/>
  <c r="BN63" i="1"/>
  <c r="Z73" i="1"/>
  <c r="BN73" i="1"/>
  <c r="BP77" i="1"/>
  <c r="BN77" i="1"/>
  <c r="Z77" i="1"/>
  <c r="BP110" i="1"/>
  <c r="BN110" i="1"/>
  <c r="Z110" i="1"/>
  <c r="BP150" i="1"/>
  <c r="BN150" i="1"/>
  <c r="Z150" i="1"/>
  <c r="Y180" i="1"/>
  <c r="Y179" i="1"/>
  <c r="BP178" i="1"/>
  <c r="BN178" i="1"/>
  <c r="Z178" i="1"/>
  <c r="Z179" i="1" s="1"/>
  <c r="BP183" i="1"/>
  <c r="BN183" i="1"/>
  <c r="Z183" i="1"/>
  <c r="BP209" i="1"/>
  <c r="BN209" i="1"/>
  <c r="Z209" i="1"/>
  <c r="BP227" i="1"/>
  <c r="BN227" i="1"/>
  <c r="Z227" i="1"/>
  <c r="BP269" i="1"/>
  <c r="BN269" i="1"/>
  <c r="Z269" i="1"/>
  <c r="BP310" i="1"/>
  <c r="BN310" i="1"/>
  <c r="Z310" i="1"/>
  <c r="BP345" i="1"/>
  <c r="BN345" i="1"/>
  <c r="Z345" i="1"/>
  <c r="Y409" i="1"/>
  <c r="BP408" i="1"/>
  <c r="BN408" i="1"/>
  <c r="Z408" i="1"/>
  <c r="Z409" i="1" s="1"/>
  <c r="BP412" i="1"/>
  <c r="BN412" i="1"/>
  <c r="Z412" i="1"/>
  <c r="BP457" i="1"/>
  <c r="BN457" i="1"/>
  <c r="Z457" i="1"/>
  <c r="BP478" i="1"/>
  <c r="BN478" i="1"/>
  <c r="Z478" i="1"/>
  <c r="Y246" i="1"/>
  <c r="Y255" i="1"/>
  <c r="J9" i="1"/>
  <c r="X502" i="1"/>
  <c r="Y32" i="1"/>
  <c r="Z28" i="1"/>
  <c r="BN28" i="1"/>
  <c r="Z42" i="1"/>
  <c r="BN42" i="1"/>
  <c r="Z55" i="1"/>
  <c r="BN55" i="1"/>
  <c r="Z61" i="1"/>
  <c r="BN61" i="1"/>
  <c r="BP61" i="1"/>
  <c r="Z69" i="1"/>
  <c r="BN69" i="1"/>
  <c r="Y79" i="1"/>
  <c r="Z75" i="1"/>
  <c r="BN75" i="1"/>
  <c r="Z81" i="1"/>
  <c r="BN81" i="1"/>
  <c r="BP81" i="1"/>
  <c r="Z95" i="1"/>
  <c r="BN95" i="1"/>
  <c r="BP97" i="1"/>
  <c r="BN97" i="1"/>
  <c r="BP104" i="1"/>
  <c r="BN104" i="1"/>
  <c r="Z104" i="1"/>
  <c r="Y124" i="1"/>
  <c r="BP122" i="1"/>
  <c r="BN122" i="1"/>
  <c r="Z122" i="1"/>
  <c r="H512" i="1"/>
  <c r="Y145" i="1"/>
  <c r="BP144" i="1"/>
  <c r="BN144" i="1"/>
  <c r="Z144" i="1"/>
  <c r="Z145" i="1" s="1"/>
  <c r="Y152" i="1"/>
  <c r="BP148" i="1"/>
  <c r="BN148" i="1"/>
  <c r="Z148" i="1"/>
  <c r="BP164" i="1"/>
  <c r="BN164" i="1"/>
  <c r="Z164" i="1"/>
  <c r="BP174" i="1"/>
  <c r="BN174" i="1"/>
  <c r="Z174" i="1"/>
  <c r="BP195" i="1"/>
  <c r="BN195" i="1"/>
  <c r="Z195" i="1"/>
  <c r="BP207" i="1"/>
  <c r="BN207" i="1"/>
  <c r="Z207" i="1"/>
  <c r="BP222" i="1"/>
  <c r="BN222" i="1"/>
  <c r="Z222" i="1"/>
  <c r="BP230" i="1"/>
  <c r="BN230" i="1"/>
  <c r="Z230" i="1"/>
  <c r="F9" i="1"/>
  <c r="F10" i="1"/>
  <c r="Y64" i="1"/>
  <c r="BP116" i="1"/>
  <c r="BN116" i="1"/>
  <c r="Z116" i="1"/>
  <c r="Y135" i="1"/>
  <c r="BP133" i="1"/>
  <c r="BN133" i="1"/>
  <c r="Z133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BP189" i="1"/>
  <c r="BN189" i="1"/>
  <c r="Z189" i="1"/>
  <c r="BP199" i="1"/>
  <c r="BN199" i="1"/>
  <c r="Z199" i="1"/>
  <c r="BP211" i="1"/>
  <c r="BN211" i="1"/>
  <c r="Z211" i="1"/>
  <c r="BP229" i="1"/>
  <c r="BN229" i="1"/>
  <c r="Z229" i="1"/>
  <c r="G512" i="1"/>
  <c r="Y176" i="1"/>
  <c r="Y201" i="1"/>
  <c r="Y213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BP292" i="1"/>
  <c r="BN292" i="1"/>
  <c r="Z292" i="1"/>
  <c r="BP308" i="1"/>
  <c r="BN308" i="1"/>
  <c r="Z308" i="1"/>
  <c r="Y326" i="1"/>
  <c r="BP321" i="1"/>
  <c r="BN321" i="1"/>
  <c r="Z321" i="1"/>
  <c r="Y325" i="1"/>
  <c r="BP330" i="1"/>
  <c r="BN330" i="1"/>
  <c r="Z330" i="1"/>
  <c r="BP347" i="1"/>
  <c r="BN347" i="1"/>
  <c r="Z347" i="1"/>
  <c r="BP369" i="1"/>
  <c r="BN369" i="1"/>
  <c r="Z369" i="1"/>
  <c r="BP395" i="1"/>
  <c r="BN395" i="1"/>
  <c r="Z395" i="1"/>
  <c r="BP414" i="1"/>
  <c r="BN414" i="1"/>
  <c r="Z414" i="1"/>
  <c r="BP441" i="1"/>
  <c r="BN441" i="1"/>
  <c r="Z441" i="1"/>
  <c r="BP455" i="1"/>
  <c r="BN455" i="1"/>
  <c r="Z455" i="1"/>
  <c r="BP473" i="1"/>
  <c r="BN473" i="1"/>
  <c r="Z473" i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16" i="1"/>
  <c r="BN316" i="1"/>
  <c r="Z316" i="1"/>
  <c r="BP322" i="1"/>
  <c r="BN322" i="1"/>
  <c r="Z322" i="1"/>
  <c r="BP337" i="1"/>
  <c r="BN337" i="1"/>
  <c r="Z337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Y451" i="1"/>
  <c r="BP447" i="1"/>
  <c r="BN447" i="1"/>
  <c r="Z447" i="1"/>
  <c r="BP463" i="1"/>
  <c r="BN463" i="1"/>
  <c r="Z463" i="1"/>
  <c r="BP484" i="1"/>
  <c r="BN484" i="1"/>
  <c r="Z484" i="1"/>
  <c r="BP488" i="1"/>
  <c r="BN488" i="1"/>
  <c r="Z488" i="1"/>
  <c r="S512" i="1"/>
  <c r="Y338" i="1"/>
  <c r="W512" i="1"/>
  <c r="Y416" i="1"/>
  <c r="Y480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2" i="1"/>
  <c r="BP56" i="1"/>
  <c r="BN56" i="1"/>
  <c r="Z56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12" i="1"/>
  <c r="Y44" i="1"/>
  <c r="BP41" i="1"/>
  <c r="BN41" i="1"/>
  <c r="Z41" i="1"/>
  <c r="BP54" i="1"/>
  <c r="BN54" i="1"/>
  <c r="Z54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Y84" i="1"/>
  <c r="E512" i="1"/>
  <c r="Y90" i="1"/>
  <c r="BP87" i="1"/>
  <c r="BN87" i="1"/>
  <c r="Z87" i="1"/>
  <c r="Z90" i="1" s="1"/>
  <c r="Y99" i="1"/>
  <c r="BP96" i="1"/>
  <c r="BN96" i="1"/>
  <c r="Z96" i="1"/>
  <c r="BP105" i="1"/>
  <c r="BN105" i="1"/>
  <c r="Z105" i="1"/>
  <c r="Y107" i="1"/>
  <c r="Y112" i="1"/>
  <c r="BP109" i="1"/>
  <c r="BN109" i="1"/>
  <c r="Z109" i="1"/>
  <c r="BP117" i="1"/>
  <c r="BN117" i="1"/>
  <c r="Z117" i="1"/>
  <c r="Y125" i="1"/>
  <c r="Y130" i="1"/>
  <c r="Y136" i="1"/>
  <c r="Y140" i="1"/>
  <c r="Y151" i="1"/>
  <c r="Y175" i="1"/>
  <c r="Y214" i="1"/>
  <c r="Y169" i="1"/>
  <c r="Y186" i="1"/>
  <c r="Y190" i="1"/>
  <c r="Y202" i="1"/>
  <c r="Y218" i="1"/>
  <c r="Y231" i="1"/>
  <c r="Y240" i="1"/>
  <c r="Y247" i="1"/>
  <c r="Y256" i="1"/>
  <c r="Y263" i="1"/>
  <c r="Y270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BP344" i="1"/>
  <c r="BN344" i="1"/>
  <c r="Z344" i="1"/>
  <c r="BP348" i="1"/>
  <c r="BN348" i="1"/>
  <c r="Z348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Y417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L512" i="1"/>
  <c r="U512" i="1"/>
  <c r="H9" i="1"/>
  <c r="B512" i="1"/>
  <c r="X503" i="1"/>
  <c r="X504" i="1"/>
  <c r="X506" i="1"/>
  <c r="Y24" i="1"/>
  <c r="F512" i="1"/>
  <c r="Y106" i="1"/>
  <c r="Z123" i="1"/>
  <c r="Z124" i="1" s="1"/>
  <c r="BN123" i="1"/>
  <c r="Z128" i="1"/>
  <c r="Z130" i="1" s="1"/>
  <c r="BN128" i="1"/>
  <c r="BP128" i="1"/>
  <c r="Y131" i="1"/>
  <c r="Z134" i="1"/>
  <c r="BN134" i="1"/>
  <c r="Z138" i="1"/>
  <c r="Z140" i="1" s="1"/>
  <c r="BN138" i="1"/>
  <c r="BP138" i="1"/>
  <c r="Y146" i="1"/>
  <c r="Z149" i="1"/>
  <c r="BN149" i="1"/>
  <c r="I512" i="1"/>
  <c r="Y158" i="1"/>
  <c r="Z161" i="1"/>
  <c r="BN161" i="1"/>
  <c r="Z163" i="1"/>
  <c r="BN163" i="1"/>
  <c r="Z165" i="1"/>
  <c r="BN165" i="1"/>
  <c r="Z167" i="1"/>
  <c r="BN167" i="1"/>
  <c r="Z173" i="1"/>
  <c r="BN173" i="1"/>
  <c r="J512" i="1"/>
  <c r="Z184" i="1"/>
  <c r="Z185" i="1" s="1"/>
  <c r="BN184" i="1"/>
  <c r="Y185" i="1"/>
  <c r="Z188" i="1"/>
  <c r="BN188" i="1"/>
  <c r="BP188" i="1"/>
  <c r="Z194" i="1"/>
  <c r="BN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Z210" i="1"/>
  <c r="BN210" i="1"/>
  <c r="Z212" i="1"/>
  <c r="BN212" i="1"/>
  <c r="Z216" i="1"/>
  <c r="Z218" i="1" s="1"/>
  <c r="BN216" i="1"/>
  <c r="BP216" i="1"/>
  <c r="K512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BN250" i="1"/>
  <c r="BP250" i="1"/>
  <c r="Z252" i="1"/>
  <c r="BN252" i="1"/>
  <c r="Z254" i="1"/>
  <c r="BN254" i="1"/>
  <c r="Z259" i="1"/>
  <c r="BN259" i="1"/>
  <c r="BP259" i="1"/>
  <c r="Z260" i="1"/>
  <c r="BN260" i="1"/>
  <c r="Y264" i="1"/>
  <c r="O512" i="1"/>
  <c r="Z268" i="1"/>
  <c r="Z270" i="1" s="1"/>
  <c r="BN268" i="1"/>
  <c r="Y271" i="1"/>
  <c r="Y276" i="1"/>
  <c r="Y285" i="1"/>
  <c r="R512" i="1"/>
  <c r="Y294" i="1"/>
  <c r="Z289" i="1"/>
  <c r="BN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13" i="1"/>
  <c r="BN413" i="1"/>
  <c r="Z413" i="1"/>
  <c r="BP433" i="1"/>
  <c r="BN433" i="1"/>
  <c r="Z433" i="1"/>
  <c r="BP436" i="1"/>
  <c r="BN436" i="1"/>
  <c r="Z436" i="1"/>
  <c r="BP454" i="1"/>
  <c r="BN454" i="1"/>
  <c r="Z454" i="1"/>
  <c r="BP458" i="1"/>
  <c r="BN458" i="1"/>
  <c r="Z458" i="1"/>
  <c r="Y460" i="1"/>
  <c r="Y465" i="1"/>
  <c r="BP462" i="1"/>
  <c r="BN462" i="1"/>
  <c r="Z462" i="1"/>
  <c r="Y466" i="1"/>
  <c r="BP472" i="1"/>
  <c r="BN472" i="1"/>
  <c r="Z472" i="1"/>
  <c r="Y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Z450" i="1" s="1"/>
  <c r="Y459" i="1"/>
  <c r="BP456" i="1"/>
  <c r="BN456" i="1"/>
  <c r="Z456" i="1"/>
  <c r="BP464" i="1"/>
  <c r="BN464" i="1"/>
  <c r="Z464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90" i="1"/>
  <c r="AB512" i="1"/>
  <c r="Y500" i="1"/>
  <c r="BP499" i="1"/>
  <c r="BN499" i="1"/>
  <c r="Z499" i="1"/>
  <c r="Z500" i="1" s="1"/>
  <c r="Y501" i="1"/>
  <c r="AA512" i="1"/>
  <c r="Z480" i="1" l="1"/>
  <c r="Z190" i="1"/>
  <c r="Z175" i="1"/>
  <c r="Z169" i="1"/>
  <c r="Z151" i="1"/>
  <c r="Z135" i="1"/>
  <c r="Z112" i="1"/>
  <c r="Z83" i="1"/>
  <c r="Z44" i="1"/>
  <c r="Z294" i="1"/>
  <c r="Z231" i="1"/>
  <c r="Y506" i="1"/>
  <c r="Y503" i="1"/>
  <c r="Z106" i="1"/>
  <c r="Z98" i="1"/>
  <c r="Z465" i="1"/>
  <c r="Z459" i="1"/>
  <c r="Z304" i="1"/>
  <c r="Z255" i="1"/>
  <c r="Z213" i="1"/>
  <c r="Z201" i="1"/>
  <c r="Z399" i="1"/>
  <c r="Z350" i="1"/>
  <c r="Z32" i="1"/>
  <c r="Y504" i="1"/>
  <c r="Y505" i="1" s="1"/>
  <c r="Z444" i="1"/>
  <c r="Z119" i="1"/>
  <c r="Y502" i="1"/>
  <c r="Z474" i="1"/>
  <c r="Z416" i="1"/>
  <c r="Z263" i="1"/>
  <c r="Z246" i="1"/>
  <c r="X505" i="1"/>
  <c r="Z371" i="1"/>
  <c r="Z318" i="1"/>
  <c r="Z312" i="1"/>
  <c r="Z58" i="1"/>
  <c r="Z507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<sst xmlns="http://schemas.openxmlformats.org/spreadsheetml/2006/main" count="2217" uniqueCount="793">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</sst>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280</v>
      </c>
      <c r="Y53" s="552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291.27777777777771</v>
      </c>
      <c r="BN53" s="64">
        <f t="shared" si="8"/>
        <v>292.10999999999996</v>
      </c>
      <c r="BO53" s="64">
        <f t="shared" si="9"/>
        <v>0.40509259259259256</v>
      </c>
      <c r="BP53" s="64">
        <f t="shared" si="10"/>
        <v>0.40625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13.5</v>
      </c>
      <c r="Y57" s="552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28.925925925925924</v>
      </c>
      <c r="Y58" s="553">
        <f>IFERROR(Y52/H52,"0")+IFERROR(Y53/H53,"0")+IFERROR(Y54/H54,"0")+IFERROR(Y55/H55,"0")+IFERROR(Y56/H56,"0")+IFERROR(Y57/H57,"0")</f>
        <v>29</v>
      </c>
      <c r="Z58" s="553">
        <f>IFERROR(IF(Z52="",0,Z52),"0")+IFERROR(IF(Z53="",0,Z53),"0")+IFERROR(IF(Z54="",0,Z54),"0")+IFERROR(IF(Z55="",0,Z55),"0")+IFERROR(IF(Z56="",0,Z56),"0")+IFERROR(IF(Z57="",0,Z57),"0")</f>
        <v>0.52054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293.5</v>
      </c>
      <c r="Y59" s="553">
        <f>IFERROR(SUM(Y52:Y57),"0")</f>
        <v>294.3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220</v>
      </c>
      <c r="Y61" s="552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228.86111111111109</v>
      </c>
      <c r="BN61" s="64">
        <f>IFERROR(Y61*I61/H61,"0")</f>
        <v>235.93499999999997</v>
      </c>
      <c r="BO61" s="64">
        <f>IFERROR(1/J61*(X61/H61),"0")</f>
        <v>0.31828703703703703</v>
      </c>
      <c r="BP61" s="64">
        <f>IFERROR(1/J61*(Y61/H61),"0")</f>
        <v>0.328125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5.4</v>
      </c>
      <c r="Y63" s="552">
        <f>IFERROR(IF(X63="",0,CEILING((X63/$H63),1)*$H63),"")</f>
        <v>5.4</v>
      </c>
      <c r="Z63" s="36">
        <f>IFERROR(IF(Y63=0,"",ROUNDUP(Y63/H63,0)*0.00651),"")</f>
        <v>1.302E-2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5.76</v>
      </c>
      <c r="BN63" s="64">
        <f>IFERROR(Y63*I63/H63,"0")</f>
        <v>5.76</v>
      </c>
      <c r="BO63" s="64">
        <f>IFERROR(1/J63*(X63/H63),"0")</f>
        <v>1.098901098901099E-2</v>
      </c>
      <c r="BP63" s="64">
        <f>IFERROR(1/J63*(Y63/H63),"0")</f>
        <v>1.098901098901099E-2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22.37037037037037</v>
      </c>
      <c r="Y64" s="553">
        <f>IFERROR(Y61/H61,"0")+IFERROR(Y62/H62,"0")+IFERROR(Y63/H63,"0")</f>
        <v>23</v>
      </c>
      <c r="Z64" s="553">
        <f>IFERROR(IF(Z61="",0,Z61),"0")+IFERROR(IF(Z62="",0,Z62),"0")+IFERROR(IF(Z63="",0,Z63),"0")</f>
        <v>0.41159999999999997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225.4</v>
      </c>
      <c r="Y65" s="553">
        <f>IFERROR(SUM(Y61:Y63),"0")</f>
        <v>232.20000000000002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0</v>
      </c>
      <c r="Y98" s="553">
        <f>IFERROR(Y93/H93,"0")+IFERROR(Y94/H94,"0")+IFERROR(Y95/H95,"0")+IFERROR(Y96/H96,"0")+IFERROR(Y97/H97,"0")</f>
        <v>0</v>
      </c>
      <c r="Z98" s="553">
        <f>IFERROR(IF(Z93="",0,Z93),"0")+IFERROR(IF(Z94="",0,Z94),"0")+IFERROR(IF(Z95="",0,Z95),"0")+IFERROR(IF(Z96="",0,Z96),"0")+IFERROR(IF(Z97="",0,Z97),"0")</f>
        <v>0</v>
      </c>
      <c r="AA98" s="554"/>
      <c r="AB98" s="554"/>
      <c r="AC98" s="554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0</v>
      </c>
      <c r="Y99" s="553">
        <f>IFERROR(SUM(Y93:Y97),"0")</f>
        <v>0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30</v>
      </c>
      <c r="Y115" s="552">
        <f>IFERROR(IF(X115="",0,CEILING((X115/$H115),1)*$H115),"")</f>
        <v>32.4</v>
      </c>
      <c r="Z115" s="36">
        <f>IFERROR(IF(Y115=0,"",ROUNDUP(Y115/H115,0)*0.01898),"")</f>
        <v>7.5920000000000001E-2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31.9</v>
      </c>
      <c r="BN115" s="64">
        <f>IFERROR(Y115*I115/H115,"0")</f>
        <v>34.451999999999998</v>
      </c>
      <c r="BO115" s="64">
        <f>IFERROR(1/J115*(X115/H115),"0")</f>
        <v>5.7870370370370371E-2</v>
      </c>
      <c r="BP115" s="64">
        <f>IFERROR(1/J115*(Y115/H115),"0")</f>
        <v>6.25E-2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3.7037037037037037</v>
      </c>
      <c r="Y119" s="553">
        <f>IFERROR(Y115/H115,"0")+IFERROR(Y116/H116,"0")+IFERROR(Y117/H117,"0")+IFERROR(Y118/H118,"0")</f>
        <v>4</v>
      </c>
      <c r="Z119" s="553">
        <f>IFERROR(IF(Z115="",0,Z115),"0")+IFERROR(IF(Z116="",0,Z116),"0")+IFERROR(IF(Z117="",0,Z117),"0")+IFERROR(IF(Z118="",0,Z118),"0")</f>
        <v>7.5920000000000001E-2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30</v>
      </c>
      <c r="Y120" s="553">
        <f>IFERROR(SUM(Y115:Y118),"0")</f>
        <v>32.4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15</v>
      </c>
      <c r="Y148" s="552">
        <f>IFERROR(IF(X148="",0,CEILING((X148/$H148),1)*$H148),"")</f>
        <v>18</v>
      </c>
      <c r="Z148" s="36">
        <f>IFERROR(IF(Y148=0,"",ROUNDUP(Y148/H148,0)*0.01898),"")</f>
        <v>3.7960000000000001E-2</v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15.975000000000001</v>
      </c>
      <c r="BN148" s="64">
        <f>IFERROR(Y148*I148/H148,"0")</f>
        <v>19.170000000000002</v>
      </c>
      <c r="BO148" s="64">
        <f>IFERROR(1/J148*(X148/H148),"0")</f>
        <v>2.6041666666666668E-2</v>
      </c>
      <c r="BP148" s="64">
        <f>IFERROR(1/J148*(Y148/H148),"0")</f>
        <v>3.125E-2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60</v>
      </c>
      <c r="Y150" s="552">
        <f>IFERROR(IF(X150="",0,CEILING((X150/$H150),1)*$H150),"")</f>
        <v>63</v>
      </c>
      <c r="Z150" s="36">
        <f>IFERROR(IF(Y150=0,"",ROUNDUP(Y150/H150,0)*0.01898),"")</f>
        <v>0.13286000000000001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63.900000000000006</v>
      </c>
      <c r="BN150" s="64">
        <f>IFERROR(Y150*I150/H150,"0")</f>
        <v>67.094999999999999</v>
      </c>
      <c r="BO150" s="64">
        <f>IFERROR(1/J150*(X150/H150),"0")</f>
        <v>0.10416666666666667</v>
      </c>
      <c r="BP150" s="64">
        <f>IFERROR(1/J150*(Y150/H150),"0")</f>
        <v>0.109375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8.3333333333333339</v>
      </c>
      <c r="Y151" s="553">
        <f>IFERROR(Y148/H148,"0")+IFERROR(Y149/H149,"0")+IFERROR(Y150/H150,"0")</f>
        <v>9</v>
      </c>
      <c r="Z151" s="553">
        <f>IFERROR(IF(Z148="",0,Z148),"0")+IFERROR(IF(Z149="",0,Z149),"0")+IFERROR(IF(Z150="",0,Z150),"0")</f>
        <v>0.17082</v>
      </c>
      <c r="AA151" s="554"/>
      <c r="AB151" s="554"/>
      <c r="AC151" s="55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75</v>
      </c>
      <c r="Y152" s="553">
        <f>IFERROR(SUM(Y148:Y150),"0")</f>
        <v>81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4</v>
      </c>
      <c r="Y254" s="552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1</v>
      </c>
      <c r="Y255" s="553">
        <f>IFERROR(Y250/H250,"0")+IFERROR(Y251/H251,"0")+IFERROR(Y252/H252,"0")+IFERROR(Y253/H253,"0")+IFERROR(Y254/H254,"0")</f>
        <v>1</v>
      </c>
      <c r="Z255" s="553">
        <f>IFERROR(IF(Z250="",0,Z250),"0")+IFERROR(IF(Z251="",0,Z251),"0")+IFERROR(IF(Z252="",0,Z252),"0")+IFERROR(IF(Z253="",0,Z253),"0")+IFERROR(IF(Z254="",0,Z254),"0")</f>
        <v>9.0200000000000002E-3</v>
      </c>
      <c r="AA255" s="554"/>
      <c r="AB255" s="554"/>
      <c r="AC255" s="554"/>
    </row>
    <row r="256" spans="1:68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4</v>
      </c>
      <c r="Y256" s="553">
        <f>IFERROR(SUM(Y250:Y254),"0")</f>
        <v>4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7.1999999999999993</v>
      </c>
      <c r="Y278" s="552">
        <f>IFERROR(IF(X278="",0,CEILING((X278/$H278),1)*$H278),"")</f>
        <v>7.2</v>
      </c>
      <c r="Z278" s="36">
        <f>IFERROR(IF(Y278=0,"",ROUNDUP(Y278/H278,0)*0.00902),"")</f>
        <v>1.804E-2</v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7.6199999999999992</v>
      </c>
      <c r="BN278" s="64">
        <f>IFERROR(Y278*I278/H278,"0")</f>
        <v>7.62</v>
      </c>
      <c r="BO278" s="64">
        <f>IFERROR(1/J278*(X278/H278),"0")</f>
        <v>1.515151515151515E-2</v>
      </c>
      <c r="BP278" s="64">
        <f>IFERROR(1/J278*(Y278/H278),"0")</f>
        <v>1.5151515151515152E-2</v>
      </c>
    </row>
    <row r="279" spans="1:68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1.9999999999999998</v>
      </c>
      <c r="Y279" s="553">
        <f>IFERROR(Y278/H278,"0")</f>
        <v>2</v>
      </c>
      <c r="Z279" s="553">
        <f>IFERROR(IF(Z278="",0,Z278),"0")</f>
        <v>1.804E-2</v>
      </c>
      <c r="AA279" s="554"/>
      <c r="AB279" s="554"/>
      <c r="AC279" s="554"/>
    </row>
    <row r="280" spans="1:68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7.1999999999999993</v>
      </c>
      <c r="Y280" s="553">
        <f>IFERROR(SUM(Y278:Y278),"0")</f>
        <v>7.2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120</v>
      </c>
      <c r="Y291" s="552">
        <f t="shared" si="33"/>
        <v>129.60000000000002</v>
      </c>
      <c r="Z291" s="36">
        <f>IFERROR(IF(Y291=0,"",ROUNDUP(Y291/H291,0)*0.01898),"")</f>
        <v>0.22776000000000002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124.83333333333331</v>
      </c>
      <c r="BN291" s="64">
        <f t="shared" si="35"/>
        <v>134.82000000000002</v>
      </c>
      <c r="BO291" s="64">
        <f t="shared" si="36"/>
        <v>0.1736111111111111</v>
      </c>
      <c r="BP291" s="64">
        <f t="shared" si="37"/>
        <v>0.18750000000000003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11.111111111111111</v>
      </c>
      <c r="Y294" s="553">
        <f>IFERROR(Y288/H288,"0")+IFERROR(Y289/H289,"0")+IFERROR(Y290/H290,"0")+IFERROR(Y291/H291,"0")+IFERROR(Y292/H292,"0")+IFERROR(Y293/H293,"0")</f>
        <v>12.000000000000002</v>
      </c>
      <c r="Z294" s="553">
        <f>IFERROR(IF(Z288="",0,Z288),"0")+IFERROR(IF(Z289="",0,Z289),"0")+IFERROR(IF(Z290="",0,Z290),"0")+IFERROR(IF(Z291="",0,Z291),"0")+IFERROR(IF(Z292="",0,Z292),"0")+IFERROR(IF(Z293="",0,Z293),"0")</f>
        <v>0.22776000000000002</v>
      </c>
      <c r="AA294" s="554"/>
      <c r="AB294" s="554"/>
      <c r="AC294" s="554"/>
    </row>
    <row r="295" spans="1:68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120</v>
      </c>
      <c r="Y295" s="553">
        <f>IFERROR(SUM(Y288:Y293),"0")</f>
        <v>129.60000000000002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20</v>
      </c>
      <c r="Y297" s="552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120</v>
      </c>
      <c r="Y298" s="552">
        <f t="shared" si="38"/>
        <v>121.80000000000001</v>
      </c>
      <c r="Z298" s="36">
        <f>IFERROR(IF(Y298=0,"",ROUNDUP(Y298/H298,0)*0.00902),"")</f>
        <v>0.26158000000000003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127.71428571428571</v>
      </c>
      <c r="BN298" s="64">
        <f t="shared" si="40"/>
        <v>129.63</v>
      </c>
      <c r="BO298" s="64">
        <f t="shared" si="41"/>
        <v>0.21645021645021645</v>
      </c>
      <c r="BP298" s="64">
        <f t="shared" si="42"/>
        <v>0.2196969696969697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33.333333333333329</v>
      </c>
      <c r="Y304" s="553">
        <f>IFERROR(Y297/H297,"0")+IFERROR(Y298/H298,"0")+IFERROR(Y299/H299,"0")+IFERROR(Y300/H300,"0")+IFERROR(Y301/H301,"0")+IFERROR(Y302/H302,"0")+IFERROR(Y303/H303,"0")</f>
        <v>34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0.30668000000000006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140</v>
      </c>
      <c r="Y305" s="553">
        <f>IFERROR(SUM(Y297:Y303),"0")</f>
        <v>142.80000000000001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340</v>
      </c>
      <c r="Y307" s="552">
        <f>IFERROR(IF(X307="",0,CEILING((X307/$H307),1)*$H307),"")</f>
        <v>343.2</v>
      </c>
      <c r="Z307" s="36">
        <f>IFERROR(IF(Y307=0,"",ROUNDUP(Y307/H307,0)*0.01898),"")</f>
        <v>0.83511999999999997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362.36153846153849</v>
      </c>
      <c r="BN307" s="64">
        <f>IFERROR(Y307*I307/H307,"0")</f>
        <v>365.77199999999999</v>
      </c>
      <c r="BO307" s="64">
        <f>IFERROR(1/J307*(X307/H307),"0")</f>
        <v>0.68108974358974361</v>
      </c>
      <c r="BP307" s="64">
        <f>IFERROR(1/J307*(Y307/H307),"0")</f>
        <v>0.6875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43.589743589743591</v>
      </c>
      <c r="Y312" s="553">
        <f>IFERROR(Y307/H307,"0")+IFERROR(Y308/H308,"0")+IFERROR(Y309/H309,"0")+IFERROR(Y310/H310,"0")+IFERROR(Y311/H311,"0")</f>
        <v>44</v>
      </c>
      <c r="Z312" s="553">
        <f>IFERROR(IF(Z307="",0,Z307),"0")+IFERROR(IF(Z308="",0,Z308),"0")+IFERROR(IF(Z309="",0,Z309),"0")+IFERROR(IF(Z310="",0,Z310),"0")+IFERROR(IF(Z311="",0,Z311),"0")</f>
        <v>0.83511999999999997</v>
      </c>
      <c r="AA312" s="554"/>
      <c r="AB312" s="554"/>
      <c r="AC312" s="554"/>
    </row>
    <row r="313" spans="1:68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340</v>
      </c>
      <c r="Y313" s="553">
        <f>IFERROR(SUM(Y307:Y311),"0")</f>
        <v>343.2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280</v>
      </c>
      <c r="Y316" s="552">
        <f>IFERROR(IF(X316="",0,CEILING((X316/$H316),1)*$H316),"")</f>
        <v>280.8</v>
      </c>
      <c r="Z316" s="36">
        <f>IFERROR(IF(Y316=0,"",ROUNDUP(Y316/H316,0)*0.01898),"")</f>
        <v>0.68328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298.63076923076926</v>
      </c>
      <c r="BN316" s="64">
        <f>IFERROR(Y316*I316/H316,"0")</f>
        <v>299.48400000000004</v>
      </c>
      <c r="BO316" s="64">
        <f>IFERROR(1/J316*(X316/H316),"0")</f>
        <v>0.5608974358974359</v>
      </c>
      <c r="BP316" s="64">
        <f>IFERROR(1/J316*(Y316/H316),"0")</f>
        <v>0.5625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35.897435897435898</v>
      </c>
      <c r="Y318" s="553">
        <f>IFERROR(Y315/H315,"0")+IFERROR(Y316/H316,"0")+IFERROR(Y317/H317,"0")</f>
        <v>36</v>
      </c>
      <c r="Z318" s="553">
        <f>IFERROR(IF(Z315="",0,Z315),"0")+IFERROR(IF(Z316="",0,Z316),"0")+IFERROR(IF(Z317="",0,Z317),"0")</f>
        <v>0.68328</v>
      </c>
      <c r="AA318" s="554"/>
      <c r="AB318" s="554"/>
      <c r="AC318" s="554"/>
    </row>
    <row r="319" spans="1:68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280</v>
      </c>
      <c r="Y319" s="553">
        <f>IFERROR(SUM(Y315:Y317),"0")</f>
        <v>280.8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15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15.961111111111112</v>
      </c>
      <c r="BN335" s="64">
        <f>IFERROR(Y335*I335/H335,"0")</f>
        <v>17.238</v>
      </c>
      <c r="BO335" s="64">
        <f>IFERROR(1/J335*(X335/H335),"0")</f>
        <v>2.8935185185185185E-2</v>
      </c>
      <c r="BP335" s="64">
        <f>IFERROR(1/J335*(Y335/H335),"0")</f>
        <v>3.125E-2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1.8518518518518519</v>
      </c>
      <c r="Y338" s="553">
        <f>IFERROR(Y335/H335,"0")+IFERROR(Y336/H336,"0")+IFERROR(Y337/H337,"0")</f>
        <v>2</v>
      </c>
      <c r="Z338" s="553">
        <f>IFERROR(IF(Z335="",0,Z335),"0")+IFERROR(IF(Z336="",0,Z336),"0")+IFERROR(IF(Z337="",0,Z337),"0")</f>
        <v>3.7960000000000001E-2</v>
      </c>
      <c r="AA338" s="554"/>
      <c r="AB338" s="554"/>
      <c r="AC338" s="554"/>
    </row>
    <row r="339" spans="1:68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15</v>
      </c>
      <c r="Y339" s="553">
        <f>IFERROR(SUM(Y335:Y337),"0")</f>
        <v>16.2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hidden="1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170</v>
      </c>
      <c r="Y346" s="552">
        <f t="shared" si="43"/>
        <v>180</v>
      </c>
      <c r="Z346" s="36">
        <f>IFERROR(IF(Y346=0,"",ROUNDUP(Y346/H346,0)*0.02175),"")</f>
        <v>0.26100000000000001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175.44</v>
      </c>
      <c r="BN346" s="64">
        <f t="shared" si="45"/>
        <v>185.76000000000002</v>
      </c>
      <c r="BO346" s="64">
        <f t="shared" si="46"/>
        <v>0.2361111111111111</v>
      </c>
      <c r="BP346" s="64">
        <f t="shared" si="47"/>
        <v>0.25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11.333333333333334</v>
      </c>
      <c r="Y350" s="553">
        <f>IFERROR(Y343/H343,"0")+IFERROR(Y344/H344,"0")+IFERROR(Y345/H345,"0")+IFERROR(Y346/H346,"0")+IFERROR(Y347/H347,"0")+IFERROR(Y348/H348,"0")+IFERROR(Y349/H349,"0")</f>
        <v>12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170</v>
      </c>
      <c r="Y351" s="553">
        <f>IFERROR(SUM(Y343:Y349),"0")</f>
        <v>180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hidden="1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hidden="1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hidden="1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hidden="1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hidden="1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20</v>
      </c>
      <c r="Y484" s="552">
        <f>IFERROR(IF(X484="",0,CEILING((X484/$H484),1)*$H484),"")</f>
        <v>21</v>
      </c>
      <c r="Z484" s="36">
        <f>IFERROR(IF(Y484=0,"",ROUNDUP(Y484/H484,0)*0.00902),"")</f>
        <v>4.5100000000000001E-2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21.285714285714281</v>
      </c>
      <c r="BN484" s="64">
        <f>IFERROR(Y484*I484/H484,"0")</f>
        <v>22.349999999999998</v>
      </c>
      <c r="BO484" s="64">
        <f>IFERROR(1/J484*(X484/H484),"0")</f>
        <v>3.6075036075036072E-2</v>
      </c>
      <c r="BP484" s="64">
        <f>IFERROR(1/J484*(Y484/H484),"0")</f>
        <v>3.787878787878788E-2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4.7619047619047619</v>
      </c>
      <c r="Y485" s="553">
        <f>IFERROR(Y483/H483,"0")+IFERROR(Y484/H484,"0")</f>
        <v>5</v>
      </c>
      <c r="Z485" s="553">
        <f>IFERROR(IF(Z483="",0,Z483),"0")+IFERROR(IF(Z484="",0,Z484),"0")</f>
        <v>4.5100000000000001E-2</v>
      </c>
      <c r="AA485" s="554"/>
      <c r="AB485" s="554"/>
      <c r="AC485" s="55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20</v>
      </c>
      <c r="Y486" s="553">
        <f>IFERROR(SUM(Y483:Y484),"0")</f>
        <v>21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hidden="1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1750.1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1797.1000000000001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1842.3546886446884</v>
      </c>
      <c r="Y503" s="553">
        <f>IFERROR(SUM(BN22:BN499),"0")</f>
        <v>1891.5909999999999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3</v>
      </c>
      <c r="Y504" s="38">
        <f>ROUNDUP(SUM(BP22:BP499),0)</f>
        <v>4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1917.3546886446884</v>
      </c>
      <c r="Y505" s="553">
        <f>GrossWeightTotalR+PalletQtyTotalR*25</f>
        <v>1991.5909999999999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210.989824989825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216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3.65978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526.5</v>
      </c>
      <c r="E512" s="46">
        <f>IFERROR(Y87*1,"0")+IFERROR(Y88*1,"0")+IFERROR(Y89*1,"0")+IFERROR(Y93*1,"0")+IFERROR(Y94*1,"0")+IFERROR(Y95*1,"0")+IFERROR(Y96*1,"0")+IFERROR(Y97*1,"0")</f>
        <v>0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32.4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81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4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7.2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896.40000000000009</v>
      </c>
      <c r="S512" s="46">
        <f>IFERROR(Y335*1,"0")+IFERROR(Y336*1,"0")+IFERROR(Y337*1,"0")</f>
        <v>16.2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180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50,10"/>
        <filter val="1 842,35"/>
        <filter val="1 917,35"/>
        <filter val="1,00"/>
        <filter val="1,85"/>
        <filter val="11,11"/>
        <filter val="11,33"/>
        <filter val="120,00"/>
        <filter val="13,50"/>
        <filter val="140,00"/>
        <filter val="15,00"/>
        <filter val="170,00"/>
        <filter val="2,00"/>
        <filter val="2,78"/>
        <filter val="20,00"/>
        <filter val="210,99"/>
        <filter val="22,37"/>
        <filter val="220,00"/>
        <filter val="225,40"/>
        <filter val="28,93"/>
        <filter val="280,00"/>
        <filter val="293,50"/>
        <filter val="3"/>
        <filter val="3,70"/>
        <filter val="30,00"/>
        <filter val="33,33"/>
        <filter val="340,00"/>
        <filter val="35,90"/>
        <filter val="4,00"/>
        <filter val="4,76"/>
        <filter val="43,59"/>
        <filter val="5,40"/>
        <filter val="60,00"/>
        <filter val="7,20"/>
        <filter val="75,00"/>
        <filter val="8,33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