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818650-49AC-49BD-A485-4003DD64F4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X445" i="1"/>
  <c r="X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Y364" i="1" s="1"/>
  <c r="X361" i="1"/>
  <c r="X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BP321" i="1" s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Z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2" i="1" s="1"/>
  <c r="P144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3" i="1" l="1"/>
  <c r="X506" i="1"/>
  <c r="Z26" i="1"/>
  <c r="BN26" i="1"/>
  <c r="Z68" i="1"/>
  <c r="BN68" i="1"/>
  <c r="Z87" i="1"/>
  <c r="BN87" i="1"/>
  <c r="Y90" i="1"/>
  <c r="Z96" i="1"/>
  <c r="BN96" i="1"/>
  <c r="F512" i="1"/>
  <c r="Z111" i="1"/>
  <c r="BN111" i="1"/>
  <c r="Z128" i="1"/>
  <c r="BN128" i="1"/>
  <c r="Y131" i="1"/>
  <c r="Z161" i="1"/>
  <c r="BN161" i="1"/>
  <c r="Z173" i="1"/>
  <c r="BN173" i="1"/>
  <c r="Z196" i="1"/>
  <c r="BN196" i="1"/>
  <c r="Z206" i="1"/>
  <c r="BN206" i="1"/>
  <c r="Z217" i="1"/>
  <c r="BN217" i="1"/>
  <c r="Z253" i="1"/>
  <c r="BN253" i="1"/>
  <c r="M512" i="1"/>
  <c r="Z261" i="1"/>
  <c r="BN261" i="1"/>
  <c r="Z262" i="1"/>
  <c r="BN262" i="1"/>
  <c r="Z290" i="1"/>
  <c r="BN290" i="1"/>
  <c r="Z302" i="1"/>
  <c r="BN302" i="1"/>
  <c r="Z316" i="1"/>
  <c r="BN316" i="1"/>
  <c r="Z321" i="1"/>
  <c r="BN321" i="1"/>
  <c r="Z322" i="1"/>
  <c r="BN322" i="1"/>
  <c r="Z335" i="1"/>
  <c r="BN335" i="1"/>
  <c r="Z347" i="1"/>
  <c r="BN347" i="1"/>
  <c r="Z391" i="1"/>
  <c r="BN391" i="1"/>
  <c r="Z403" i="1"/>
  <c r="BN403" i="1"/>
  <c r="Z447" i="1"/>
  <c r="BN447" i="1"/>
  <c r="Z463" i="1"/>
  <c r="BN463" i="1"/>
  <c r="Y113" i="1"/>
  <c r="BP109" i="1"/>
  <c r="BN109" i="1"/>
  <c r="Z109" i="1"/>
  <c r="BP123" i="1"/>
  <c r="BN123" i="1"/>
  <c r="Z123" i="1"/>
  <c r="BP149" i="1"/>
  <c r="BN149" i="1"/>
  <c r="Z149" i="1"/>
  <c r="BP167" i="1"/>
  <c r="BN167" i="1"/>
  <c r="Z167" i="1"/>
  <c r="BP194" i="1"/>
  <c r="BN194" i="1"/>
  <c r="Z194" i="1"/>
  <c r="BP204" i="1"/>
  <c r="BN204" i="1"/>
  <c r="Z204" i="1"/>
  <c r="BP211" i="1"/>
  <c r="BN211" i="1"/>
  <c r="Z211" i="1"/>
  <c r="BP229" i="1"/>
  <c r="BN229" i="1"/>
  <c r="Z229" i="1"/>
  <c r="BP251" i="1"/>
  <c r="BN251" i="1"/>
  <c r="Z25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512" i="1"/>
  <c r="X504" i="1"/>
  <c r="X505" i="1" s="1"/>
  <c r="X502" i="1"/>
  <c r="Y33" i="1"/>
  <c r="Z28" i="1"/>
  <c r="BN28" i="1"/>
  <c r="Z42" i="1"/>
  <c r="BN42" i="1"/>
  <c r="Z54" i="1"/>
  <c r="BN54" i="1"/>
  <c r="Z62" i="1"/>
  <c r="BN62" i="1"/>
  <c r="Z74" i="1"/>
  <c r="BN74" i="1"/>
  <c r="Z82" i="1"/>
  <c r="BN82" i="1"/>
  <c r="Z89" i="1"/>
  <c r="BN89" i="1"/>
  <c r="Z94" i="1"/>
  <c r="BN94" i="1"/>
  <c r="Z103" i="1"/>
  <c r="BN103" i="1"/>
  <c r="Y119" i="1"/>
  <c r="BP115" i="1"/>
  <c r="BN115" i="1"/>
  <c r="Z115" i="1"/>
  <c r="BP134" i="1"/>
  <c r="BN134" i="1"/>
  <c r="Z134" i="1"/>
  <c r="BP163" i="1"/>
  <c r="BN163" i="1"/>
  <c r="Z163" i="1"/>
  <c r="J512" i="1"/>
  <c r="BP184" i="1"/>
  <c r="BN184" i="1"/>
  <c r="Z184" i="1"/>
  <c r="BP198" i="1"/>
  <c r="BN198" i="1"/>
  <c r="Z198" i="1"/>
  <c r="BP222" i="1"/>
  <c r="BN222" i="1"/>
  <c r="Z222" i="1"/>
  <c r="BP230" i="1"/>
  <c r="BN230" i="1"/>
  <c r="Z230" i="1"/>
  <c r="BP267" i="1"/>
  <c r="BN267" i="1"/>
  <c r="Z267" i="1"/>
  <c r="BP292" i="1"/>
  <c r="BN292" i="1"/>
  <c r="Z292" i="1"/>
  <c r="BP324" i="1"/>
  <c r="BN324" i="1"/>
  <c r="Z324" i="1"/>
  <c r="BP337" i="1"/>
  <c r="BN337" i="1"/>
  <c r="Z337" i="1"/>
  <c r="BP349" i="1"/>
  <c r="BN349" i="1"/>
  <c r="Z349" i="1"/>
  <c r="BP369" i="1"/>
  <c r="BN369" i="1"/>
  <c r="Z369" i="1"/>
  <c r="BP393" i="1"/>
  <c r="BN393" i="1"/>
  <c r="Z393" i="1"/>
  <c r="W512" i="1"/>
  <c r="Y409" i="1"/>
  <c r="BP408" i="1"/>
  <c r="BN408" i="1"/>
  <c r="Z408" i="1"/>
  <c r="Z409" i="1" s="1"/>
  <c r="Y416" i="1"/>
  <c r="BP412" i="1"/>
  <c r="BN412" i="1"/>
  <c r="Z412" i="1"/>
  <c r="BP435" i="1"/>
  <c r="BN435" i="1"/>
  <c r="Z435" i="1"/>
  <c r="BP449" i="1"/>
  <c r="BN449" i="1"/>
  <c r="Z449" i="1"/>
  <c r="BP453" i="1"/>
  <c r="BN453" i="1"/>
  <c r="Z453" i="1"/>
  <c r="BP471" i="1"/>
  <c r="BN471" i="1"/>
  <c r="Z471" i="1"/>
  <c r="BP478" i="1"/>
  <c r="BN478" i="1"/>
  <c r="Z478" i="1"/>
  <c r="Y112" i="1"/>
  <c r="Y120" i="1"/>
  <c r="Y140" i="1"/>
  <c r="I512" i="1"/>
  <c r="Y170" i="1"/>
  <c r="Y176" i="1"/>
  <c r="Y190" i="1"/>
  <c r="Y270" i="1"/>
  <c r="BP310" i="1"/>
  <c r="BN310" i="1"/>
  <c r="Z310" i="1"/>
  <c r="BP330" i="1"/>
  <c r="BN330" i="1"/>
  <c r="Z330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Y400" i="1"/>
  <c r="BP389" i="1"/>
  <c r="BN389" i="1"/>
  <c r="Z389" i="1"/>
  <c r="BP397" i="1"/>
  <c r="BN397" i="1"/>
  <c r="Z397" i="1"/>
  <c r="BP432" i="1"/>
  <c r="BN432" i="1"/>
  <c r="Z432" i="1"/>
  <c r="BP443" i="1"/>
  <c r="BN443" i="1"/>
  <c r="Z443" i="1"/>
  <c r="BP457" i="1"/>
  <c r="BN457" i="1"/>
  <c r="Z457" i="1"/>
  <c r="Y480" i="1"/>
  <c r="BP477" i="1"/>
  <c r="BN477" i="1"/>
  <c r="Z477" i="1"/>
  <c r="BP494" i="1"/>
  <c r="BN494" i="1"/>
  <c r="Z494" i="1"/>
  <c r="Y312" i="1"/>
  <c r="Y318" i="1"/>
  <c r="Y326" i="1"/>
  <c r="Y332" i="1"/>
  <c r="S512" i="1"/>
  <c r="Y350" i="1"/>
  <c r="Y355" i="1"/>
  <c r="Y451" i="1"/>
  <c r="Y450" i="1"/>
  <c r="Y490" i="1"/>
  <c r="H9" i="1"/>
  <c r="A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3" i="1"/>
  <c r="BN53" i="1"/>
  <c r="BP55" i="1"/>
  <c r="BN55" i="1"/>
  <c r="Z55" i="1"/>
  <c r="BP63" i="1"/>
  <c r="BN63" i="1"/>
  <c r="Z63" i="1"/>
  <c r="Y70" i="1"/>
  <c r="BP67" i="1"/>
  <c r="BN67" i="1"/>
  <c r="Z67" i="1"/>
  <c r="BP75" i="1"/>
  <c r="BN75" i="1"/>
  <c r="Z75" i="1"/>
  <c r="F9" i="1"/>
  <c r="J9" i="1"/>
  <c r="Z22" i="1"/>
  <c r="Z23" i="1" s="1"/>
  <c r="BN22" i="1"/>
  <c r="BP22" i="1"/>
  <c r="Y23" i="1"/>
  <c r="Y45" i="1"/>
  <c r="D512" i="1"/>
  <c r="Y58" i="1"/>
  <c r="BP57" i="1"/>
  <c r="BN57" i="1"/>
  <c r="Z57" i="1"/>
  <c r="Y59" i="1"/>
  <c r="Y64" i="1"/>
  <c r="BP61" i="1"/>
  <c r="BN61" i="1"/>
  <c r="Z61" i="1"/>
  <c r="BP69" i="1"/>
  <c r="BN69" i="1"/>
  <c r="Z69" i="1"/>
  <c r="Y71" i="1"/>
  <c r="Y79" i="1"/>
  <c r="Y78" i="1"/>
  <c r="BP73" i="1"/>
  <c r="BN73" i="1"/>
  <c r="Z73" i="1"/>
  <c r="Z77" i="1"/>
  <c r="BN77" i="1"/>
  <c r="Z81" i="1"/>
  <c r="BN81" i="1"/>
  <c r="BP81" i="1"/>
  <c r="Y84" i="1"/>
  <c r="E512" i="1"/>
  <c r="Z88" i="1"/>
  <c r="Z90" i="1" s="1"/>
  <c r="BN88" i="1"/>
  <c r="BP88" i="1"/>
  <c r="Y91" i="1"/>
  <c r="Z93" i="1"/>
  <c r="BN93" i="1"/>
  <c r="BP93" i="1"/>
  <c r="Z95" i="1"/>
  <c r="BN95" i="1"/>
  <c r="Z97" i="1"/>
  <c r="BN97" i="1"/>
  <c r="Y98" i="1"/>
  <c r="Z102" i="1"/>
  <c r="BN102" i="1"/>
  <c r="BP102" i="1"/>
  <c r="Z104" i="1"/>
  <c r="BN104" i="1"/>
  <c r="Y107" i="1"/>
  <c r="Z110" i="1"/>
  <c r="Z112" i="1" s="1"/>
  <c r="BN110" i="1"/>
  <c r="BP110" i="1"/>
  <c r="Z116" i="1"/>
  <c r="BN116" i="1"/>
  <c r="BP116" i="1"/>
  <c r="Z118" i="1"/>
  <c r="BN118" i="1"/>
  <c r="Z122" i="1"/>
  <c r="Z124" i="1" s="1"/>
  <c r="BN122" i="1"/>
  <c r="BP122" i="1"/>
  <c r="Y125" i="1"/>
  <c r="G512" i="1"/>
  <c r="Z129" i="1"/>
  <c r="Z130" i="1" s="1"/>
  <c r="BN129" i="1"/>
  <c r="BP129" i="1"/>
  <c r="Y130" i="1"/>
  <c r="Z133" i="1"/>
  <c r="BN133" i="1"/>
  <c r="BP133" i="1"/>
  <c r="Y136" i="1"/>
  <c r="Z139" i="1"/>
  <c r="Z140" i="1" s="1"/>
  <c r="BN139" i="1"/>
  <c r="BP139" i="1"/>
  <c r="Z144" i="1"/>
  <c r="Z145" i="1" s="1"/>
  <c r="BN144" i="1"/>
  <c r="BP144" i="1"/>
  <c r="Y145" i="1"/>
  <c r="Z148" i="1"/>
  <c r="BN148" i="1"/>
  <c r="BP148" i="1"/>
  <c r="Z150" i="1"/>
  <c r="BN150" i="1"/>
  <c r="Y151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Y213" i="1"/>
  <c r="Z205" i="1"/>
  <c r="BN205" i="1"/>
  <c r="Z207" i="1"/>
  <c r="BN207" i="1"/>
  <c r="BP208" i="1"/>
  <c r="BN208" i="1"/>
  <c r="BP210" i="1"/>
  <c r="BN210" i="1"/>
  <c r="Z210" i="1"/>
  <c r="Y231" i="1"/>
  <c r="BP223" i="1"/>
  <c r="BN223" i="1"/>
  <c r="Z223" i="1"/>
  <c r="BP226" i="1"/>
  <c r="BN226" i="1"/>
  <c r="Z226" i="1"/>
  <c r="Y106" i="1"/>
  <c r="Y146" i="1"/>
  <c r="Y158" i="1"/>
  <c r="Y185" i="1"/>
  <c r="BP212" i="1"/>
  <c r="BN212" i="1"/>
  <c r="Z212" i="1"/>
  <c r="Y214" i="1"/>
  <c r="Y219" i="1"/>
  <c r="BP216" i="1"/>
  <c r="BN216" i="1"/>
  <c r="Z216" i="1"/>
  <c r="BP225" i="1"/>
  <c r="BN225" i="1"/>
  <c r="Z225" i="1"/>
  <c r="K512" i="1"/>
  <c r="Z228" i="1"/>
  <c r="BN228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Y294" i="1"/>
  <c r="BP293" i="1"/>
  <c r="BN293" i="1"/>
  <c r="Z293" i="1"/>
  <c r="Y295" i="1"/>
  <c r="Y304" i="1"/>
  <c r="BP297" i="1"/>
  <c r="BN297" i="1"/>
  <c r="Z297" i="1"/>
  <c r="Y305" i="1"/>
  <c r="Y256" i="1"/>
  <c r="Y263" i="1"/>
  <c r="BP289" i="1"/>
  <c r="BN289" i="1"/>
  <c r="BP291" i="1"/>
  <c r="BN291" i="1"/>
  <c r="Z291" i="1"/>
  <c r="BP299" i="1"/>
  <c r="BN299" i="1"/>
  <c r="Z299" i="1"/>
  <c r="Y313" i="1"/>
  <c r="Y319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Z301" i="1"/>
  <c r="BN301" i="1"/>
  <c r="Z303" i="1"/>
  <c r="BN303" i="1"/>
  <c r="Z307" i="1"/>
  <c r="Z312" i="1" s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Z325" i="1" s="1"/>
  <c r="BN323" i="1"/>
  <c r="Z329" i="1"/>
  <c r="Z331" i="1" s="1"/>
  <c r="BN329" i="1"/>
  <c r="Z336" i="1"/>
  <c r="Z338" i="1" s="1"/>
  <c r="BN336" i="1"/>
  <c r="Y339" i="1"/>
  <c r="T512" i="1"/>
  <c r="Z344" i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Y459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AB512" i="1"/>
  <c r="Y500" i="1"/>
  <c r="BP499" i="1"/>
  <c r="BN499" i="1"/>
  <c r="Z499" i="1"/>
  <c r="Z500" i="1" s="1"/>
  <c r="Y501" i="1"/>
  <c r="AA512" i="1"/>
  <c r="Z480" i="1" l="1"/>
  <c r="Z474" i="1"/>
  <c r="Z450" i="1"/>
  <c r="Z294" i="1"/>
  <c r="Z218" i="1"/>
  <c r="Z201" i="1"/>
  <c r="Z135" i="1"/>
  <c r="Z119" i="1"/>
  <c r="Z83" i="1"/>
  <c r="Z64" i="1"/>
  <c r="Z416" i="1"/>
  <c r="Z350" i="1"/>
  <c r="Z459" i="1"/>
  <c r="Z231" i="1"/>
  <c r="Z213" i="1"/>
  <c r="Z32" i="1"/>
  <c r="Z399" i="1"/>
  <c r="Z44" i="1"/>
  <c r="Z465" i="1"/>
  <c r="Y504" i="1"/>
  <c r="Z58" i="1"/>
  <c r="Y502" i="1"/>
  <c r="Z444" i="1"/>
  <c r="Z371" i="1"/>
  <c r="Z318" i="1"/>
  <c r="Z304" i="1"/>
  <c r="Z263" i="1"/>
  <c r="Z255" i="1"/>
  <c r="Z246" i="1"/>
  <c r="Z175" i="1"/>
  <c r="Z169" i="1"/>
  <c r="Z151" i="1"/>
  <c r="Z106" i="1"/>
  <c r="Z98" i="1"/>
  <c r="Z78" i="1"/>
  <c r="Y506" i="1"/>
  <c r="Y503" i="1"/>
  <c r="Z70" i="1"/>
  <c r="Y505" i="1" l="1"/>
  <c r="Z507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<sst xmlns="http://schemas.openxmlformats.org/spreadsheetml/2006/main" count="2217" uniqueCount="793">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</sst>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150</v>
      </c>
      <c r="Y41" s="55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18.888888888888886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0.31081999999999999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170</v>
      </c>
      <c r="Y45" s="553">
        <f>IFERROR(SUM(Y41:Y43),"0")</f>
        <v>171.20000000000002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40</v>
      </c>
      <c r="Y53" s="552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3.7037037037037033</v>
      </c>
      <c r="Y58" s="553">
        <f>IFERROR(Y52/H52,"0")+IFERROR(Y53/H53,"0")+IFERROR(Y54/H54,"0")+IFERROR(Y55/H55,"0")+IFERROR(Y56/H56,"0")+IFERROR(Y57/H57,"0")</f>
        <v>4</v>
      </c>
      <c r="Z58" s="553">
        <f>IFERROR(IF(Z52="",0,Z52),"0")+IFERROR(IF(Z53="",0,Z53),"0")+IFERROR(IF(Z54="",0,Z54),"0")+IFERROR(IF(Z55="",0,Z55),"0")+IFERROR(IF(Z56="",0,Z56),"0")+IFERROR(IF(Z57="",0,Z57),"0")</f>
        <v>7.5920000000000001E-2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40</v>
      </c>
      <c r="Y59" s="553">
        <f>IFERROR(SUM(Y52:Y57),"0")</f>
        <v>43.2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350</v>
      </c>
      <c r="Y61" s="552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364.09722222222217</v>
      </c>
      <c r="BN61" s="64">
        <f>IFERROR(Y61*I61/H61,"0")</f>
        <v>370.755</v>
      </c>
      <c r="BO61" s="64">
        <f>IFERROR(1/J61*(X61/H61),"0")</f>
        <v>0.5063657407407407</v>
      </c>
      <c r="BP61" s="64">
        <f>IFERROR(1/J61*(Y61/H61),"0")</f>
        <v>0.515625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32.407407407407405</v>
      </c>
      <c r="Y64" s="553">
        <f>IFERROR(Y61/H61,"0")+IFERROR(Y62/H62,"0")+IFERROR(Y63/H63,"0")</f>
        <v>33</v>
      </c>
      <c r="Z64" s="553">
        <f>IFERROR(IF(Z61="",0,Z61),"0")+IFERROR(IF(Z62="",0,Z62),"0")+IFERROR(IF(Z63="",0,Z63),"0")</f>
        <v>0.62634000000000001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350</v>
      </c>
      <c r="Y65" s="553">
        <f>IFERROR(SUM(Y61:Y63),"0")</f>
        <v>356.40000000000003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200</v>
      </c>
      <c r="Y93" s="552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24.691358024691358</v>
      </c>
      <c r="Y98" s="553">
        <f>IFERROR(Y93/H93,"0")+IFERROR(Y94/H94,"0")+IFERROR(Y95/H95,"0")+IFERROR(Y96/H96,"0")+IFERROR(Y97/H97,"0")</f>
        <v>25</v>
      </c>
      <c r="Z98" s="553">
        <f>IFERROR(IF(Z93="",0,Z93),"0")+IFERROR(IF(Z94="",0,Z94),"0")+IFERROR(IF(Z95="",0,Z95),"0")+IFERROR(IF(Z96="",0,Z96),"0")+IFERROR(IF(Z97="",0,Z97),"0")</f>
        <v>0.47450000000000003</v>
      </c>
      <c r="AA98" s="554"/>
      <c r="AB98" s="554"/>
      <c r="AC98" s="554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200</v>
      </c>
      <c r="Y99" s="553">
        <f>IFERROR(SUM(Y93:Y97),"0")</f>
        <v>202.5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50</v>
      </c>
      <c r="Y115" s="552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53.166666666666664</v>
      </c>
      <c r="BN115" s="64">
        <f>IFERROR(Y115*I115/H115,"0")</f>
        <v>60.290999999999997</v>
      </c>
      <c r="BO115" s="64">
        <f>IFERROR(1/J115*(X115/H115),"0")</f>
        <v>9.6450617283950615E-2</v>
      </c>
      <c r="BP115" s="64">
        <f>IFERROR(1/J115*(Y115/H115),"0")</f>
        <v>0.109375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6.1728395061728394</v>
      </c>
      <c r="Y119" s="553">
        <f>IFERROR(Y115/H115,"0")+IFERROR(Y116/H116,"0")+IFERROR(Y117/H117,"0")+IFERROR(Y118/H118,"0")</f>
        <v>7</v>
      </c>
      <c r="Z119" s="553">
        <f>IFERROR(IF(Z115="",0,Z115),"0")+IFERROR(IF(Z116="",0,Z116),"0")+IFERROR(IF(Z117="",0,Z117),"0")+IFERROR(IF(Z118="",0,Z118),"0")</f>
        <v>0.13286000000000001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50</v>
      </c>
      <c r="Y120" s="553">
        <f>IFERROR(SUM(Y115:Y118),"0")</f>
        <v>56.699999999999996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160</v>
      </c>
      <c r="Y291" s="552">
        <f t="shared" si="33"/>
        <v>162</v>
      </c>
      <c r="Z291" s="36">
        <f>IFERROR(IF(Y291=0,"",ROUNDUP(Y291/H291,0)*0.01898),"")</f>
        <v>0.28470000000000001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166.44444444444443</v>
      </c>
      <c r="BN291" s="64">
        <f t="shared" si="35"/>
        <v>168.52499999999998</v>
      </c>
      <c r="BO291" s="64">
        <f t="shared" si="36"/>
        <v>0.23148148148148145</v>
      </c>
      <c r="BP291" s="64">
        <f t="shared" si="37"/>
        <v>0.23437499999999997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14.814814814814813</v>
      </c>
      <c r="Y294" s="553">
        <f>IFERROR(Y288/H288,"0")+IFERROR(Y289/H289,"0")+IFERROR(Y290/H290,"0")+IFERROR(Y291/H291,"0")+IFERROR(Y292/H292,"0")+IFERROR(Y293/H293,"0")</f>
        <v>14.999999999999998</v>
      </c>
      <c r="Z294" s="553">
        <f>IFERROR(IF(Z288="",0,Z288),"0")+IFERROR(IF(Z289="",0,Z289),"0")+IFERROR(IF(Z290="",0,Z290),"0")+IFERROR(IF(Z291="",0,Z291),"0")+IFERROR(IF(Z292="",0,Z292),"0")+IFERROR(IF(Z293="",0,Z293),"0")</f>
        <v>0.28470000000000001</v>
      </c>
      <c r="AA294" s="554"/>
      <c r="AB294" s="554"/>
      <c r="AC294" s="554"/>
    </row>
    <row r="295" spans="1:68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160</v>
      </c>
      <c r="Y295" s="553">
        <f>IFERROR(SUM(Y288:Y293),"0")</f>
        <v>162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140</v>
      </c>
      <c r="Y297" s="552">
        <f t="shared" ref="Y297:Y303" si="38">IFERROR(IF(X297="",0,CEILING((X297/$H297),1)*$H297),"")</f>
        <v>142.80000000000001</v>
      </c>
      <c r="Z297" s="36">
        <f>IFERROR(IF(Y297=0,"",ROUNDUP(Y297/H297,0)*0.00902),"")</f>
        <v>0.30668000000000001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148.99999999999997</v>
      </c>
      <c r="BN297" s="64">
        <f t="shared" ref="BN297:BN303" si="40">IFERROR(Y297*I297/H297,"0")</f>
        <v>151.97999999999999</v>
      </c>
      <c r="BO297" s="64">
        <f t="shared" ref="BO297:BO303" si="41">IFERROR(1/J297*(X297/H297),"0")</f>
        <v>0.25252525252525249</v>
      </c>
      <c r="BP297" s="64">
        <f t="shared" ref="BP297:BP303" si="42">IFERROR(1/J297*(Y297/H297),"0")</f>
        <v>0.25757575757575757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400</v>
      </c>
      <c r="Y298" s="552">
        <f t="shared" si="38"/>
        <v>403.20000000000005</v>
      </c>
      <c r="Z298" s="36">
        <f>IFERROR(IF(Y298=0,"",ROUNDUP(Y298/H298,0)*0.00902),"")</f>
        <v>0.86592000000000002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425.71428571428572</v>
      </c>
      <c r="BN298" s="64">
        <f t="shared" si="40"/>
        <v>429.12</v>
      </c>
      <c r="BO298" s="64">
        <f t="shared" si="41"/>
        <v>0.72150072150072153</v>
      </c>
      <c r="BP298" s="64">
        <f t="shared" si="42"/>
        <v>0.72727272727272729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128.57142857142856</v>
      </c>
      <c r="Y304" s="553">
        <f>IFERROR(Y297/H297,"0")+IFERROR(Y298/H298,"0")+IFERROR(Y299/H299,"0")+IFERROR(Y300/H300,"0")+IFERROR(Y301/H301,"0")+IFERROR(Y302/H302,"0")+IFERROR(Y303/H303,"0")</f>
        <v>130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1.1726000000000001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540</v>
      </c>
      <c r="Y305" s="553">
        <f>IFERROR(SUM(Y297:Y303),"0")</f>
        <v>546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1000</v>
      </c>
      <c r="Y307" s="552">
        <f>IFERROR(IF(X307="",0,CEILING((X307/$H307),1)*$H307),"")</f>
        <v>1006.1999999999999</v>
      </c>
      <c r="Z307" s="36">
        <f>IFERROR(IF(Y307=0,"",ROUNDUP(Y307/H307,0)*0.01898),"")</f>
        <v>2.44842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1065.7692307692307</v>
      </c>
      <c r="BN307" s="64">
        <f>IFERROR(Y307*I307/H307,"0")</f>
        <v>1072.377</v>
      </c>
      <c r="BO307" s="64">
        <f>IFERROR(1/J307*(X307/H307),"0")</f>
        <v>2.0032051282051282</v>
      </c>
      <c r="BP307" s="64">
        <f>IFERROR(1/J307*(Y307/H307),"0")</f>
        <v>2.015625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128.2051282051282</v>
      </c>
      <c r="Y312" s="553">
        <f>IFERROR(Y307/H307,"0")+IFERROR(Y308/H308,"0")+IFERROR(Y309/H309,"0")+IFERROR(Y310/H310,"0")+IFERROR(Y311/H311,"0")</f>
        <v>129</v>
      </c>
      <c r="Z312" s="553">
        <f>IFERROR(IF(Z307="",0,Z307),"0")+IFERROR(IF(Z308="",0,Z308),"0")+IFERROR(IF(Z309="",0,Z309),"0")+IFERROR(IF(Z310="",0,Z310),"0")+IFERROR(IF(Z311="",0,Z311),"0")</f>
        <v>2.44842</v>
      </c>
      <c r="AA312" s="554"/>
      <c r="AB312" s="554"/>
      <c r="AC312" s="554"/>
    </row>
    <row r="313" spans="1:68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1000</v>
      </c>
      <c r="Y313" s="553">
        <f>IFERROR(SUM(Y307:Y311),"0")</f>
        <v>1006.1999999999999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10</v>
      </c>
      <c r="Y322" s="552">
        <f>IFERROR(IF(X322="",0,CEILING((X322/$H322),1)*$H322),"")</f>
        <v>12.16</v>
      </c>
      <c r="Z322" s="36">
        <f>IFERROR(IF(Y322=0,"",ROUNDUP(Y322/H322,0)*0.00902),"")</f>
        <v>3.6080000000000001E-2</v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10.822368421052632</v>
      </c>
      <c r="BN322" s="64">
        <f>IFERROR(Y322*I322/H322,"0")</f>
        <v>13.16</v>
      </c>
      <c r="BO322" s="64">
        <f>IFERROR(1/J322*(X322/H322),"0")</f>
        <v>2.4920255183413079E-2</v>
      </c>
      <c r="BP322" s="64">
        <f>IFERROR(1/J322*(Y322/H322),"0")</f>
        <v>3.0303030303030304E-2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3.2894736842105261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3.6080000000000001E-2</v>
      </c>
      <c r="AA325" s="554"/>
      <c r="AB325" s="554"/>
      <c r="AC325" s="554"/>
    </row>
    <row r="326" spans="1:68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10</v>
      </c>
      <c r="Y326" s="553">
        <f>IFERROR(SUM(Y321:Y324),"0")</f>
        <v>12.16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90</v>
      </c>
      <c r="Y335" s="552">
        <f>IFERROR(IF(X335="",0,CEILING((X335/$H335),1)*$H335),"")</f>
        <v>97.199999999999989</v>
      </c>
      <c r="Z335" s="36">
        <f>IFERROR(IF(Y335=0,"",ROUNDUP(Y335/H335,0)*0.01898),"")</f>
        <v>0.22776000000000002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95.76666666666668</v>
      </c>
      <c r="BN335" s="64">
        <f>IFERROR(Y335*I335/H335,"0")</f>
        <v>103.42799999999998</v>
      </c>
      <c r="BO335" s="64">
        <f>IFERROR(1/J335*(X335/H335),"0")</f>
        <v>0.1736111111111111</v>
      </c>
      <c r="BP335" s="64">
        <f>IFERROR(1/J335*(Y335/H335),"0")</f>
        <v>0.1875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11.111111111111111</v>
      </c>
      <c r="Y338" s="553">
        <f>IFERROR(Y335/H335,"0")+IFERROR(Y336/H336,"0")+IFERROR(Y337/H337,"0")</f>
        <v>12</v>
      </c>
      <c r="Z338" s="553">
        <f>IFERROR(IF(Z335="",0,Z335),"0")+IFERROR(IF(Z336="",0,Z336),"0")+IFERROR(IF(Z337="",0,Z337),"0")</f>
        <v>0.22776000000000002</v>
      </c>
      <c r="AA338" s="554"/>
      <c r="AB338" s="554"/>
      <c r="AC338" s="554"/>
    </row>
    <row r="339" spans="1:68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90</v>
      </c>
      <c r="Y339" s="553">
        <f>IFERROR(SUM(Y335:Y337),"0")</f>
        <v>97.199999999999989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200</v>
      </c>
      <c r="Y343" s="552">
        <f t="shared" ref="Y343:Y349" si="43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206.4</v>
      </c>
      <c r="BN343" s="64">
        <f t="shared" ref="BN343:BN349" si="45">IFERROR(Y343*I343/H343,"0")</f>
        <v>216.72</v>
      </c>
      <c r="BO343" s="64">
        <f t="shared" ref="BO343:BO349" si="46">IFERROR(1/J343*(X343/H343),"0")</f>
        <v>0.27777777777777779</v>
      </c>
      <c r="BP343" s="64">
        <f t="shared" ref="BP343:BP349" si="47">IFERROR(1/J343*(Y343/H343),"0")</f>
        <v>0.29166666666666663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190</v>
      </c>
      <c r="Y344" s="552">
        <f t="shared" si="43"/>
        <v>195</v>
      </c>
      <c r="Z344" s="36">
        <f>IFERROR(IF(Y344=0,"",ROUNDUP(Y344/H344,0)*0.02175),"")</f>
        <v>0.28275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196.08</v>
      </c>
      <c r="BN344" s="64">
        <f t="shared" si="45"/>
        <v>201.23999999999998</v>
      </c>
      <c r="BO344" s="64">
        <f t="shared" si="46"/>
        <v>0.26388888888888884</v>
      </c>
      <c r="BP344" s="64">
        <f t="shared" si="47"/>
        <v>0.27083333333333331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26</v>
      </c>
      <c r="Y350" s="553">
        <f>IFERROR(Y343/H343,"0")+IFERROR(Y344/H344,"0")+IFERROR(Y345/H345,"0")+IFERROR(Y346/H346,"0")+IFERROR(Y347/H347,"0")+IFERROR(Y348/H348,"0")+IFERROR(Y349/H349,"0")</f>
        <v>27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0.58725000000000005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390</v>
      </c>
      <c r="Y351" s="553">
        <f>IFERROR(SUM(Y343:Y349),"0")</f>
        <v>405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1000</v>
      </c>
      <c r="Y353" s="55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66.666666666666671</v>
      </c>
      <c r="Y355" s="553">
        <f>IFERROR(Y353/H353,"0")+IFERROR(Y354/H354,"0")</f>
        <v>67</v>
      </c>
      <c r="Z355" s="553">
        <f>IFERROR(IF(Z353="",0,Z353),"0")+IFERROR(IF(Z354="",0,Z354),"0")</f>
        <v>1.4572499999999999</v>
      </c>
      <c r="AA355" s="554"/>
      <c r="AB355" s="554"/>
      <c r="AC355" s="554"/>
    </row>
    <row r="356" spans="1:68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1000</v>
      </c>
      <c r="Y356" s="553">
        <f>IFERROR(SUM(Y353:Y354),"0")</f>
        <v>1005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300</v>
      </c>
      <c r="Y378" s="552">
        <f>IFERROR(IF(X378="",0,CEILING((X378/$H378),1)*$H378),"")</f>
        <v>306</v>
      </c>
      <c r="Z378" s="36">
        <f>IFERROR(IF(Y378=0,"",ROUNDUP(Y378/H378,0)*0.01898),"")</f>
        <v>0.64532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317.29999999999995</v>
      </c>
      <c r="BN378" s="64">
        <f>IFERROR(Y378*I378/H378,"0")</f>
        <v>323.64599999999996</v>
      </c>
      <c r="BO378" s="64">
        <f>IFERROR(1/J378*(X378/H378),"0")</f>
        <v>0.52083333333333337</v>
      </c>
      <c r="BP378" s="64">
        <f>IFERROR(1/J378*(Y378/H378),"0")</f>
        <v>0.53125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33.333333333333336</v>
      </c>
      <c r="Y380" s="553">
        <f>IFERROR(Y378/H378,"0")+IFERROR(Y379/H379,"0")</f>
        <v>34</v>
      </c>
      <c r="Z380" s="553">
        <f>IFERROR(IF(Z378="",0,Z378),"0")+IFERROR(IF(Z379="",0,Z379),"0")</f>
        <v>0.64532</v>
      </c>
      <c r="AA380" s="554"/>
      <c r="AB380" s="554"/>
      <c r="AC380" s="554"/>
    </row>
    <row r="381" spans="1:68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300</v>
      </c>
      <c r="Y381" s="553">
        <f>IFERROR(SUM(Y378:Y379),"0")</f>
        <v>306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20</v>
      </c>
      <c r="Y389" s="552">
        <f t="shared" ref="Y389:Y398" si="48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20.777777777777779</v>
      </c>
      <c r="BN389" s="64">
        <f t="shared" ref="BN389:BN398" si="50">IFERROR(Y389*I389/H389,"0")</f>
        <v>22.44</v>
      </c>
      <c r="BO389" s="64">
        <f t="shared" ref="BO389:BO398" si="51">IFERROR(1/J389*(X389/H389),"0")</f>
        <v>2.8058361391694722E-2</v>
      </c>
      <c r="BP389" s="64">
        <f t="shared" ref="BP389:BP398" si="52">IFERROR(1/J389*(Y389/H389),"0")</f>
        <v>3.0303030303030304E-2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10</v>
      </c>
      <c r="Y391" s="552">
        <f t="shared" si="48"/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10.388888888888889</v>
      </c>
      <c r="BN391" s="64">
        <f t="shared" si="50"/>
        <v>11.22</v>
      </c>
      <c r="BO391" s="64">
        <f t="shared" si="51"/>
        <v>1.4029180695847361E-2</v>
      </c>
      <c r="BP391" s="64">
        <f t="shared" si="52"/>
        <v>1.5151515151515152E-2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12</v>
      </c>
      <c r="Y392" s="552">
        <f t="shared" si="48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12.466666666666667</v>
      </c>
      <c r="BN392" s="64">
        <f t="shared" si="50"/>
        <v>16.830000000000002</v>
      </c>
      <c r="BO392" s="64">
        <f t="shared" si="51"/>
        <v>1.6835016835016831E-2</v>
      </c>
      <c r="BP392" s="64">
        <f t="shared" si="52"/>
        <v>2.2727272727272731E-2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7.7777777777777768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8.1180000000000002E-2</v>
      </c>
      <c r="AA399" s="554"/>
      <c r="AB399" s="554"/>
      <c r="AC399" s="554"/>
    </row>
    <row r="400" spans="1:68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42</v>
      </c>
      <c r="Y400" s="553">
        <f>IFERROR(SUM(Y389:Y398),"0")</f>
        <v>48.600000000000009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250</v>
      </c>
      <c r="Y433" s="552">
        <f t="shared" si="54"/>
        <v>253.44</v>
      </c>
      <c r="Z433" s="36">
        <f t="shared" si="55"/>
        <v>0.57408000000000003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267.04545454545456</v>
      </c>
      <c r="BN433" s="64">
        <f t="shared" si="57"/>
        <v>270.71999999999997</v>
      </c>
      <c r="BO433" s="64">
        <f t="shared" si="58"/>
        <v>0.45527389277389274</v>
      </c>
      <c r="BP433" s="64">
        <f t="shared" si="59"/>
        <v>0.46153846153846156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50</v>
      </c>
      <c r="Y436" s="552">
        <f t="shared" si="54"/>
        <v>52.800000000000004</v>
      </c>
      <c r="Z436" s="36">
        <f t="shared" si="55"/>
        <v>0.1196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53.409090909090907</v>
      </c>
      <c r="BN436" s="64">
        <f t="shared" si="57"/>
        <v>56.400000000000006</v>
      </c>
      <c r="BO436" s="64">
        <f t="shared" si="58"/>
        <v>9.1054778554778545E-2</v>
      </c>
      <c r="BP436" s="64">
        <f t="shared" si="59"/>
        <v>9.6153846153846159E-2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0.69368000000000007</v>
      </c>
      <c r="AA444" s="554"/>
      <c r="AB444" s="554"/>
      <c r="AC444" s="55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300</v>
      </c>
      <c r="Y445" s="553">
        <f>IFERROR(SUM(Y431:Y443),"0")</f>
        <v>306.24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300</v>
      </c>
      <c r="Y447" s="552">
        <f>IFERROR(IF(X447="",0,CEILING((X447/$H447),1)*$H447),"")</f>
        <v>300.96000000000004</v>
      </c>
      <c r="Z447" s="36">
        <f>IFERROR(IF(Y447=0,"",ROUNDUP(Y447/H447,0)*0.01196),"")</f>
        <v>0.68171999999999999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320.45454545454544</v>
      </c>
      <c r="BN447" s="64">
        <f>IFERROR(Y447*I447/H447,"0")</f>
        <v>321.48</v>
      </c>
      <c r="BO447" s="64">
        <f>IFERROR(1/J447*(X447/H447),"0")</f>
        <v>0.54632867132867136</v>
      </c>
      <c r="BP447" s="64">
        <f>IFERROR(1/J447*(Y447/H447),"0")</f>
        <v>0.54807692307692313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56.818181818181813</v>
      </c>
      <c r="Y450" s="553">
        <f>IFERROR(Y447/H447,"0")+IFERROR(Y448/H448,"0")+IFERROR(Y449/H449,"0")</f>
        <v>57.000000000000007</v>
      </c>
      <c r="Z450" s="553">
        <f>IFERROR(IF(Z447="",0,Z447),"0")+IFERROR(IF(Z448="",0,Z448),"0")+IFERROR(IF(Z449="",0,Z449),"0")</f>
        <v>0.68171999999999999</v>
      </c>
      <c r="AA450" s="554"/>
      <c r="AB450" s="554"/>
      <c r="AC450" s="55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300</v>
      </c>
      <c r="Y451" s="553">
        <f>IFERROR(SUM(Y447:Y449),"0")</f>
        <v>300.96000000000004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60</v>
      </c>
      <c r="Y453" s="552">
        <f t="shared" ref="Y453:Y458" si="60">IFERROR(IF(X453="",0,CEILING((X453/$H453),1)*$H453),"")</f>
        <v>63.36</v>
      </c>
      <c r="Z453" s="36">
        <f>IFERROR(IF(Y453=0,"",ROUNDUP(Y453/H453,0)*0.01196),"")</f>
        <v>0.14352000000000001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64.090909090909079</v>
      </c>
      <c r="BN453" s="64">
        <f t="shared" ref="BN453:BN458" si="62">IFERROR(Y453*I453/H453,"0")</f>
        <v>67.679999999999993</v>
      </c>
      <c r="BO453" s="64">
        <f t="shared" ref="BO453:BO458" si="63">IFERROR(1/J453*(X453/H453),"0")</f>
        <v>0.10926573426573427</v>
      </c>
      <c r="BP453" s="64">
        <f t="shared" ref="BP453:BP458" si="64">IFERROR(1/J453*(Y453/H453),"0")</f>
        <v>0.11538461538461539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11.363636363636363</v>
      </c>
      <c r="Y459" s="553">
        <f>IFERROR(Y453/H453,"0")+IFERROR(Y454/H454,"0")+IFERROR(Y455/H455,"0")+IFERROR(Y456/H456,"0")+IFERROR(Y457/H457,"0")+IFERROR(Y458/H458,"0")</f>
        <v>12</v>
      </c>
      <c r="Z459" s="553">
        <f>IFERROR(IF(Z453="",0,Z453),"0")+IFERROR(IF(Z454="",0,Z454),"0")+IFERROR(IF(Z455="",0,Z455),"0")+IFERROR(IF(Z456="",0,Z456),"0")+IFERROR(IF(Z457="",0,Z457),"0")+IFERROR(IF(Z458="",0,Z458),"0")</f>
        <v>0.14352000000000001</v>
      </c>
      <c r="AA459" s="554"/>
      <c r="AB459" s="554"/>
      <c r="AC459" s="55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60</v>
      </c>
      <c r="Y460" s="553">
        <f>IFERROR(SUM(Y453:Y458),"0")</f>
        <v>63.36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170</v>
      </c>
      <c r="Y472" s="552">
        <f>IFERROR(IF(X472="",0,CEILING((X472/$H472),1)*$H472),"")</f>
        <v>180</v>
      </c>
      <c r="Z472" s="36">
        <f>IFERROR(IF(Y472=0,"",ROUNDUP(Y472/H472,0)*0.01898),"")</f>
        <v>0.28470000000000001</v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176.16250000000002</v>
      </c>
      <c r="BN472" s="64">
        <f>IFERROR(Y472*I472/H472,"0")</f>
        <v>186.52500000000001</v>
      </c>
      <c r="BO472" s="64">
        <f>IFERROR(1/J472*(X472/H472),"0")</f>
        <v>0.22135416666666666</v>
      </c>
      <c r="BP472" s="64">
        <f>IFERROR(1/J472*(Y472/H472),"0")</f>
        <v>0.234375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14.166666666666666</v>
      </c>
      <c r="Y474" s="553">
        <f>IFERROR(Y470/H470,"0")+IFERROR(Y471/H471,"0")+IFERROR(Y472/H472,"0")+IFERROR(Y473/H473,"0")</f>
        <v>15</v>
      </c>
      <c r="Z474" s="553">
        <f>IFERROR(IF(Z470="",0,Z470),"0")+IFERROR(IF(Z471="",0,Z471),"0")+IFERROR(IF(Z472="",0,Z472),"0")+IFERROR(IF(Z473="",0,Z473),"0")</f>
        <v>0.28470000000000001</v>
      </c>
      <c r="AA474" s="554"/>
      <c r="AB474" s="554"/>
      <c r="AC474" s="554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170</v>
      </c>
      <c r="Y475" s="553">
        <f>IFERROR(SUM(Y470:Y473),"0")</f>
        <v>180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11.904761904761905</v>
      </c>
      <c r="Y485" s="553">
        <f>IFERROR(Y483/H483,"0")+IFERROR(Y484/H484,"0")</f>
        <v>12</v>
      </c>
      <c r="Z485" s="553">
        <f>IFERROR(IF(Z483="",0,Z483),"0")+IFERROR(IF(Z484="",0,Z484),"0")</f>
        <v>0.10824</v>
      </c>
      <c r="AA485" s="554"/>
      <c r="AB485" s="554"/>
      <c r="AC485" s="55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50</v>
      </c>
      <c r="Y486" s="553">
        <f>IFERROR(SUM(Y483:Y484),"0")</f>
        <v>50.400000000000006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8</v>
      </c>
      <c r="Y488" s="552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0.88888888888888884</v>
      </c>
      <c r="Y490" s="553">
        <f>IFERROR(Y488/H488,"0")+IFERROR(Y489/H489,"0")</f>
        <v>1</v>
      </c>
      <c r="Z490" s="553">
        <f>IFERROR(IF(Z488="",0,Z488),"0")+IFERROR(IF(Z489="",0,Z489),"0")</f>
        <v>1.898E-2</v>
      </c>
      <c r="AA490" s="554"/>
      <c r="AB490" s="554"/>
      <c r="AC490" s="554"/>
    </row>
    <row r="491" spans="1:68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8</v>
      </c>
      <c r="Y491" s="553">
        <f>IFERROR(SUM(Y488:Y489),"0")</f>
        <v>9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5230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5328.119999999999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5500.5499298781133</v>
      </c>
      <c r="Y503" s="553">
        <f>IFERROR(SUM(BN22:BN499),"0")</f>
        <v>5603.6109999999999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9</v>
      </c>
      <c r="Y504" s="38">
        <f>ROUNDUP(SUM(BP22:BP499),0)</f>
        <v>9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5725.5499298781133</v>
      </c>
      <c r="Y505" s="553">
        <f>GrossWeightTotalR+PalletQtyTotalR*25</f>
        <v>5828.6109999999999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657.59424915565251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670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10.491840000000003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171.20000000000002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399.6</v>
      </c>
      <c r="E512" s="46">
        <f>IFERROR(Y87*1,"0")+IFERROR(Y88*1,"0")+IFERROR(Y89*1,"0")+IFERROR(Y93*1,"0")+IFERROR(Y94*1,"0")+IFERROR(Y95*1,"0")+IFERROR(Y96*1,"0")+IFERROR(Y97*1,"0")</f>
        <v>202.5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56.699999999999996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1726.36</v>
      </c>
      <c r="S512" s="46">
        <f>IFERROR(Y335*1,"0")+IFERROR(Y336*1,"0")+IFERROR(Y337*1,"0")</f>
        <v>97.199999999999989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1410</v>
      </c>
      <c r="U512" s="46">
        <f>IFERROR(Y368*1,"0")+IFERROR(Y369*1,"0")+IFERROR(Y370*1,"0")+IFERROR(Y374*1,"0")+IFERROR(Y378*1,"0")+IFERROR(Y379*1,"0")+IFERROR(Y383*1,"0")</f>
        <v>306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48.600000000000009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670.56000000000006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239.4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000,00"/>
        <filter val="10,00"/>
        <filter val="11,11"/>
        <filter val="11,36"/>
        <filter val="11,90"/>
        <filter val="12,00"/>
        <filter val="128,21"/>
        <filter val="128,57"/>
        <filter val="14,17"/>
        <filter val="14,81"/>
        <filter val="140,00"/>
        <filter val="150,00"/>
        <filter val="160,00"/>
        <filter val="170,00"/>
        <filter val="18,89"/>
        <filter val="190,00"/>
        <filter val="20,00"/>
        <filter val="200,00"/>
        <filter val="24,69"/>
        <filter val="250,00"/>
        <filter val="26,00"/>
        <filter val="3,29"/>
        <filter val="3,70"/>
        <filter val="300,00"/>
        <filter val="32,41"/>
        <filter val="33,33"/>
        <filter val="350,00"/>
        <filter val="390,00"/>
        <filter val="40,00"/>
        <filter val="400,00"/>
        <filter val="42,00"/>
        <filter val="5 230,00"/>
        <filter val="5 500,55"/>
        <filter val="5 725,55"/>
        <filter val="50,00"/>
        <filter val="540,00"/>
        <filter val="56,82"/>
        <filter val="6,17"/>
        <filter val="60,00"/>
        <filter val="657,59"/>
        <filter val="66,67"/>
        <filter val="7,78"/>
        <filter val="8,00"/>
        <filter val="9"/>
        <filter val="90,00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